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265" tabRatio="923"/>
  </bookViews>
  <sheets>
    <sheet name="CriteriaSave" sheetId="15" r:id="rId1"/>
    <sheet name="งบทดลอง 03040" sheetId="13" r:id="rId2"/>
    <sheet name="TDC" sheetId="1" r:id="rId3"/>
    <sheet name="LC" sheetId="2" r:id="rId4"/>
    <sheet name="MC" sheetId="11" r:id="rId5"/>
    <sheet name="CC" sheetId="4" r:id="rId6"/>
    <sheet name="1ค่าแรงรายคน" sheetId="5" r:id="rId7"/>
    <sheet name="2แบบสัดส่วนค่าแรง&gt;2ที่ to LC" sheetId="6" r:id="rId8"/>
    <sheet name="3สาธารณูปโภค" sheetId="7" r:id="rId9"/>
    <sheet name="4ค่าเสื่อมอาคาร" sheetId="8" r:id="rId10"/>
    <sheet name="5ครุภัณฑ์" sheetId="9" r:id="rId11"/>
    <sheet name="6การกระจาย" sheetId="10" r:id="rId12"/>
    <sheet name="งบทดลองจาก Web" sheetId="16" r:id="rId13"/>
  </sheets>
  <externalReferences>
    <externalReference r:id="rId14"/>
  </externalReferences>
  <definedNames>
    <definedName name="_xlnm.Print_Area" localSheetId="6">'1ค่าแรงรายคน'!$A$1:$N$44</definedName>
    <definedName name="_xlnm.Print_Area" localSheetId="10">'5ครุภัณฑ์'!$A$1:$G$207</definedName>
    <definedName name="_xlnm.Print_Area" localSheetId="11">'6การกระจาย'!$A$1:$K$25</definedName>
    <definedName name="_xlnm.Print_Area" localSheetId="3">LC!$A$1:$C$31</definedName>
    <definedName name="_xlnm.Print_Area" localSheetId="2">TDC!$A$1:$F$35</definedName>
    <definedName name="_xlnm.Print_Titles" localSheetId="10">'5ครุภัณฑ์'!$A:$G,'5ครุภัณฑ์'!$1:$2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5" l="1"/>
  <c r="C3" i="15"/>
  <c r="C54" i="15"/>
  <c r="E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E39" i="5" l="1"/>
  <c r="E43" i="15"/>
  <c r="R18" i="11"/>
  <c r="E56" i="15" l="1"/>
  <c r="E26" i="15" l="1"/>
  <c r="E6" i="15" s="1"/>
  <c r="I17" i="15"/>
  <c r="I15" i="15"/>
  <c r="I26" i="15"/>
  <c r="E21" i="15" l="1"/>
  <c r="E4" i="15"/>
  <c r="E13" i="15"/>
  <c r="E11" i="15"/>
  <c r="E5" i="15"/>
  <c r="E12" i="15"/>
  <c r="E3" i="15"/>
  <c r="E10" i="15"/>
  <c r="E9" i="15"/>
  <c r="E20" i="15"/>
  <c r="E19" i="15"/>
  <c r="E18" i="15"/>
  <c r="E17" i="15"/>
  <c r="E24" i="15"/>
  <c r="E16" i="15"/>
  <c r="E8" i="15"/>
  <c r="E2" i="15"/>
  <c r="E23" i="15"/>
  <c r="E15" i="15"/>
  <c r="E7" i="15"/>
  <c r="E22" i="15"/>
  <c r="E14" i="15"/>
  <c r="E32" i="15"/>
  <c r="D3" i="15" s="1"/>
  <c r="E33" i="15"/>
  <c r="D4" i="15" s="1"/>
  <c r="E34" i="15"/>
  <c r="D5" i="15" s="1"/>
  <c r="E35" i="15"/>
  <c r="D6" i="15" s="1"/>
  <c r="E36" i="15"/>
  <c r="D7" i="15" s="1"/>
  <c r="E37" i="15"/>
  <c r="D8" i="15" s="1"/>
  <c r="E38" i="15"/>
  <c r="D9" i="15" s="1"/>
  <c r="E39" i="15"/>
  <c r="D10" i="15" s="1"/>
  <c r="E40" i="15"/>
  <c r="D11" i="15" s="1"/>
  <c r="E41" i="15"/>
  <c r="D12" i="15" s="1"/>
  <c r="E42" i="15"/>
  <c r="D13" i="15" s="1"/>
  <c r="E51" i="15"/>
  <c r="D22" i="15" s="1"/>
  <c r="E52" i="15"/>
  <c r="D23" i="15" s="1"/>
  <c r="E53" i="15"/>
  <c r="D24" i="15" s="1"/>
  <c r="D2" i="15"/>
  <c r="H26" i="15"/>
  <c r="D54" i="15"/>
  <c r="D31" i="15"/>
  <c r="H4" i="15" l="1"/>
  <c r="F12" i="15"/>
  <c r="G12" i="15"/>
  <c r="G18" i="15"/>
  <c r="F18" i="15"/>
  <c r="F17" i="15"/>
  <c r="G17" i="15"/>
  <c r="G24" i="15"/>
  <c r="F24" i="15"/>
  <c r="G16" i="15"/>
  <c r="F16" i="15"/>
  <c r="G23" i="15"/>
  <c r="F23" i="15"/>
  <c r="G22" i="15"/>
  <c r="F22" i="15"/>
  <c r="G14" i="15"/>
  <c r="F14" i="15"/>
  <c r="G6" i="15"/>
  <c r="F6" i="15"/>
  <c r="F20" i="15"/>
  <c r="G20" i="15"/>
  <c r="G21" i="15"/>
  <c r="F21" i="15"/>
  <c r="G13" i="15"/>
  <c r="F13" i="15"/>
  <c r="G5" i="15"/>
  <c r="F5" i="15"/>
  <c r="F19" i="15"/>
  <c r="G19" i="15"/>
  <c r="F11" i="15"/>
  <c r="G11" i="15"/>
  <c r="F3" i="15"/>
  <c r="G3" i="15"/>
  <c r="F4" i="15"/>
  <c r="G4" i="15"/>
  <c r="G2" i="15"/>
  <c r="F2" i="15"/>
  <c r="G9" i="15"/>
  <c r="F9" i="15"/>
  <c r="G8" i="15"/>
  <c r="F8" i="15"/>
  <c r="G10" i="15"/>
  <c r="F10" i="15"/>
  <c r="G15" i="15"/>
  <c r="F15" i="15"/>
  <c r="G7" i="15"/>
  <c r="F7" i="15"/>
  <c r="H9" i="15"/>
  <c r="H11" i="15"/>
  <c r="H18" i="15"/>
  <c r="H17" i="15"/>
  <c r="H24" i="15"/>
  <c r="H16" i="15"/>
  <c r="H8" i="15"/>
  <c r="H19" i="15"/>
  <c r="H7" i="15"/>
  <c r="H22" i="15"/>
  <c r="H14" i="15"/>
  <c r="H6" i="15"/>
  <c r="H10" i="15"/>
  <c r="H15" i="15"/>
  <c r="H21" i="15"/>
  <c r="H13" i="15"/>
  <c r="H5" i="15"/>
  <c r="H3" i="15"/>
  <c r="H2" i="15"/>
  <c r="H23" i="15"/>
  <c r="H20" i="15"/>
  <c r="H12" i="15"/>
  <c r="H25" i="15" l="1"/>
  <c r="H27" i="15" s="1"/>
  <c r="E25" i="15"/>
  <c r="E27" i="15" s="1"/>
  <c r="F25" i="15"/>
  <c r="F27" i="15" s="1"/>
  <c r="G25" i="15"/>
  <c r="G27" i="15" s="1"/>
  <c r="I25" i="15"/>
  <c r="I27" i="15" s="1"/>
  <c r="D3" i="5" l="1"/>
  <c r="D2" i="5"/>
  <c r="N4" i="11" l="1"/>
  <c r="J4" i="13" l="1"/>
  <c r="L4" i="13" s="1"/>
  <c r="G14" i="13"/>
  <c r="G28" i="13" s="1"/>
  <c r="I28" i="13" s="1"/>
  <c r="G19" i="13"/>
  <c r="D28" i="13"/>
  <c r="K26" i="15" s="1"/>
  <c r="G3" i="13"/>
  <c r="G6" i="13"/>
  <c r="D11" i="13"/>
  <c r="J26" i="15" s="1"/>
  <c r="K10" i="13"/>
  <c r="N39" i="5" l="1"/>
  <c r="C3" i="5" l="1"/>
  <c r="C4" i="5"/>
  <c r="C5" i="5"/>
  <c r="C6" i="5"/>
  <c r="C7" i="5"/>
  <c r="C8" i="5"/>
  <c r="C9" i="5"/>
  <c r="D39" i="5"/>
  <c r="E16" i="2"/>
  <c r="G176" i="9"/>
  <c r="G24" i="9"/>
  <c r="G70" i="9"/>
  <c r="G30" i="9"/>
  <c r="G12" i="9"/>
  <c r="G169" i="9"/>
  <c r="G64" i="9"/>
  <c r="G4" i="9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5" i="8"/>
  <c r="I13" i="11"/>
  <c r="H16" i="11"/>
  <c r="G14" i="11"/>
  <c r="F14" i="11"/>
  <c r="R17" i="11"/>
  <c r="E4" i="11"/>
  <c r="K4" i="11"/>
  <c r="Q10" i="11"/>
  <c r="P8" i="11"/>
  <c r="J4" i="11"/>
  <c r="N2" i="7"/>
  <c r="G2" i="7"/>
  <c r="L39" i="5"/>
  <c r="J39" i="5"/>
  <c r="I39" i="5"/>
  <c r="G36" i="13"/>
  <c r="C29" i="4" s="1"/>
  <c r="G33" i="13"/>
  <c r="O30" i="8" s="1"/>
  <c r="G10" i="13"/>
  <c r="G11" i="13" s="1"/>
  <c r="I11" i="13" s="1"/>
  <c r="D41" i="13"/>
  <c r="D29" i="1"/>
  <c r="C39" i="5"/>
  <c r="E29" i="1" l="1"/>
  <c r="L26" i="15"/>
  <c r="D29" i="4"/>
  <c r="C29" i="2"/>
  <c r="G41" i="13"/>
  <c r="E29" i="4"/>
  <c r="D44" i="13"/>
  <c r="F29" i="1" s="1"/>
  <c r="C29" i="1"/>
  <c r="S29" i="11"/>
  <c r="C3" i="8"/>
  <c r="N28" i="7" l="1"/>
  <c r="C28" i="7"/>
  <c r="D6" i="7" l="1"/>
  <c r="D19" i="7"/>
  <c r="D15" i="7"/>
  <c r="D13" i="7"/>
  <c r="D9" i="7"/>
  <c r="D11" i="7"/>
  <c r="D25" i="7"/>
  <c r="D24" i="7"/>
  <c r="D8" i="7"/>
  <c r="D27" i="7"/>
  <c r="D23" i="7"/>
  <c r="D21" i="7"/>
  <c r="D20" i="7"/>
  <c r="D5" i="7"/>
  <c r="D16" i="7"/>
  <c r="D26" i="7"/>
  <c r="D22" i="7"/>
  <c r="D17" i="7"/>
  <c r="D12" i="7"/>
  <c r="D7" i="7"/>
  <c r="D18" i="7"/>
  <c r="D14" i="7"/>
  <c r="D10" i="7"/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B57" i="6"/>
  <c r="B85" i="6"/>
  <c r="B113" i="6"/>
  <c r="B141" i="6"/>
  <c r="B169" i="6"/>
  <c r="B197" i="6"/>
  <c r="B225" i="6"/>
  <c r="B253" i="6"/>
  <c r="B281" i="6"/>
  <c r="B309" i="6"/>
  <c r="B337" i="6"/>
  <c r="B365" i="6"/>
  <c r="B393" i="6"/>
  <c r="B421" i="6"/>
  <c r="B449" i="6"/>
  <c r="B477" i="6"/>
  <c r="B505" i="6"/>
  <c r="B533" i="6"/>
  <c r="B561" i="6"/>
  <c r="B589" i="6"/>
  <c r="B617" i="6"/>
  <c r="B645" i="6"/>
  <c r="B673" i="6"/>
  <c r="B701" i="6"/>
  <c r="B729" i="6"/>
  <c r="B757" i="6"/>
  <c r="B785" i="6"/>
  <c r="B813" i="6"/>
  <c r="B841" i="6"/>
  <c r="B29" i="6"/>
  <c r="B1" i="6"/>
  <c r="E27" i="11" l="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D25" i="10"/>
  <c r="E25" i="10"/>
  <c r="F25" i="10"/>
  <c r="G25" i="10"/>
  <c r="H25" i="10"/>
  <c r="J25" i="10"/>
  <c r="K25" i="10"/>
  <c r="F183" i="9"/>
  <c r="F184" i="9"/>
  <c r="F185" i="9"/>
  <c r="F186" i="9"/>
  <c r="F187" i="9"/>
  <c r="F188" i="9"/>
  <c r="F189" i="9"/>
  <c r="F190" i="9"/>
  <c r="F191" i="9"/>
  <c r="F192" i="9"/>
  <c r="F182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28" i="8"/>
  <c r="G27" i="8" s="1"/>
  <c r="H27" i="8" s="1"/>
  <c r="I28" i="8"/>
  <c r="J27" i="8" s="1"/>
  <c r="K27" i="8" s="1"/>
  <c r="L28" i="8"/>
  <c r="M27" i="8" s="1"/>
  <c r="N27" i="8" s="1"/>
  <c r="C28" i="8"/>
  <c r="D27" i="8" s="1"/>
  <c r="E27" i="8" s="1"/>
  <c r="O27" i="7"/>
  <c r="P27" i="7" s="1"/>
  <c r="D26" i="11" s="1"/>
  <c r="L3" i="7"/>
  <c r="AG867" i="6"/>
  <c r="AF867" i="6"/>
  <c r="AE867" i="6"/>
  <c r="AD867" i="6"/>
  <c r="AC867" i="6"/>
  <c r="AB867" i="6"/>
  <c r="AA867" i="6"/>
  <c r="Z867" i="6"/>
  <c r="Y867" i="6"/>
  <c r="X867" i="6"/>
  <c r="W867" i="6"/>
  <c r="V867" i="6"/>
  <c r="U867" i="6"/>
  <c r="T867" i="6"/>
  <c r="S867" i="6"/>
  <c r="R867" i="6"/>
  <c r="Q867" i="6"/>
  <c r="P867" i="6"/>
  <c r="O867" i="6"/>
  <c r="N867" i="6"/>
  <c r="M867" i="6"/>
  <c r="L867" i="6"/>
  <c r="K867" i="6"/>
  <c r="J867" i="6"/>
  <c r="I867" i="6"/>
  <c r="H867" i="6"/>
  <c r="G867" i="6"/>
  <c r="F867" i="6"/>
  <c r="E867" i="6"/>
  <c r="D867" i="6"/>
  <c r="C867" i="6"/>
  <c r="AH866" i="6"/>
  <c r="AH865" i="6"/>
  <c r="AH864" i="6"/>
  <c r="AH863" i="6"/>
  <c r="AH862" i="6"/>
  <c r="AH861" i="6"/>
  <c r="AH860" i="6"/>
  <c r="AH859" i="6"/>
  <c r="AH858" i="6"/>
  <c r="AH857" i="6"/>
  <c r="AH856" i="6"/>
  <c r="AH855" i="6"/>
  <c r="AH854" i="6"/>
  <c r="AH853" i="6"/>
  <c r="AH852" i="6"/>
  <c r="AH851" i="6"/>
  <c r="AH850" i="6"/>
  <c r="AH849" i="6"/>
  <c r="AH848" i="6"/>
  <c r="AH847" i="6"/>
  <c r="AH846" i="6"/>
  <c r="AH845" i="6"/>
  <c r="AH844" i="6"/>
  <c r="AG839" i="6"/>
  <c r="AF839" i="6"/>
  <c r="AE839" i="6"/>
  <c r="AD839" i="6"/>
  <c r="AC839" i="6"/>
  <c r="AB839" i="6"/>
  <c r="AA839" i="6"/>
  <c r="Z839" i="6"/>
  <c r="Y839" i="6"/>
  <c r="X839" i="6"/>
  <c r="W839" i="6"/>
  <c r="V839" i="6"/>
  <c r="U839" i="6"/>
  <c r="T839" i="6"/>
  <c r="S839" i="6"/>
  <c r="R839" i="6"/>
  <c r="Q839" i="6"/>
  <c r="P839" i="6"/>
  <c r="O839" i="6"/>
  <c r="N839" i="6"/>
  <c r="M839" i="6"/>
  <c r="L839" i="6"/>
  <c r="K839" i="6"/>
  <c r="J839" i="6"/>
  <c r="I839" i="6"/>
  <c r="H839" i="6"/>
  <c r="G839" i="6"/>
  <c r="F839" i="6"/>
  <c r="E839" i="6"/>
  <c r="D839" i="6"/>
  <c r="C839" i="6"/>
  <c r="AH838" i="6"/>
  <c r="AH837" i="6"/>
  <c r="AH836" i="6"/>
  <c r="AH835" i="6"/>
  <c r="AH834" i="6"/>
  <c r="AH833" i="6"/>
  <c r="AH832" i="6"/>
  <c r="AH831" i="6"/>
  <c r="AH830" i="6"/>
  <c r="AH829" i="6"/>
  <c r="AH828" i="6"/>
  <c r="AH827" i="6"/>
  <c r="AH826" i="6"/>
  <c r="AH825" i="6"/>
  <c r="AH824" i="6"/>
  <c r="AH823" i="6"/>
  <c r="AH822" i="6"/>
  <c r="AH821" i="6"/>
  <c r="AH820" i="6"/>
  <c r="AH819" i="6"/>
  <c r="AH818" i="6"/>
  <c r="AH817" i="6"/>
  <c r="AH816" i="6"/>
  <c r="AG811" i="6"/>
  <c r="AF811" i="6"/>
  <c r="AE811" i="6"/>
  <c r="AD811" i="6"/>
  <c r="AC811" i="6"/>
  <c r="AB811" i="6"/>
  <c r="AA811" i="6"/>
  <c r="Z811" i="6"/>
  <c r="Y811" i="6"/>
  <c r="X811" i="6"/>
  <c r="W811" i="6"/>
  <c r="V811" i="6"/>
  <c r="U811" i="6"/>
  <c r="T811" i="6"/>
  <c r="S811" i="6"/>
  <c r="R811" i="6"/>
  <c r="Q811" i="6"/>
  <c r="P811" i="6"/>
  <c r="O811" i="6"/>
  <c r="N811" i="6"/>
  <c r="M811" i="6"/>
  <c r="L811" i="6"/>
  <c r="K811" i="6"/>
  <c r="J811" i="6"/>
  <c r="I811" i="6"/>
  <c r="H811" i="6"/>
  <c r="G811" i="6"/>
  <c r="F811" i="6"/>
  <c r="E811" i="6"/>
  <c r="D811" i="6"/>
  <c r="C811" i="6"/>
  <c r="AH810" i="6"/>
  <c r="AH809" i="6"/>
  <c r="AH808" i="6"/>
  <c r="AH807" i="6"/>
  <c r="AH806" i="6"/>
  <c r="AH805" i="6"/>
  <c r="AH804" i="6"/>
  <c r="AH803" i="6"/>
  <c r="AH802" i="6"/>
  <c r="AH801" i="6"/>
  <c r="AH800" i="6"/>
  <c r="AH799" i="6"/>
  <c r="AH798" i="6"/>
  <c r="AH797" i="6"/>
  <c r="AH796" i="6"/>
  <c r="AH795" i="6"/>
  <c r="AH794" i="6"/>
  <c r="AH793" i="6"/>
  <c r="AH792" i="6"/>
  <c r="AH791" i="6"/>
  <c r="AH790" i="6"/>
  <c r="AH789" i="6"/>
  <c r="AH788" i="6"/>
  <c r="AG783" i="6"/>
  <c r="AF783" i="6"/>
  <c r="AE783" i="6"/>
  <c r="AD783" i="6"/>
  <c r="AC783" i="6"/>
  <c r="AB783" i="6"/>
  <c r="AA783" i="6"/>
  <c r="Z783" i="6"/>
  <c r="Y783" i="6"/>
  <c r="X783" i="6"/>
  <c r="W783" i="6"/>
  <c r="V783" i="6"/>
  <c r="U783" i="6"/>
  <c r="T783" i="6"/>
  <c r="S783" i="6"/>
  <c r="R783" i="6"/>
  <c r="Q783" i="6"/>
  <c r="P783" i="6"/>
  <c r="O783" i="6"/>
  <c r="N783" i="6"/>
  <c r="M783" i="6"/>
  <c r="L783" i="6"/>
  <c r="K783" i="6"/>
  <c r="J783" i="6"/>
  <c r="I783" i="6"/>
  <c r="H783" i="6"/>
  <c r="G783" i="6"/>
  <c r="F783" i="6"/>
  <c r="E783" i="6"/>
  <c r="D783" i="6"/>
  <c r="C783" i="6"/>
  <c r="AH782" i="6"/>
  <c r="AH781" i="6"/>
  <c r="AH780" i="6"/>
  <c r="AH779" i="6"/>
  <c r="AH778" i="6"/>
  <c r="AH777" i="6"/>
  <c r="AH776" i="6"/>
  <c r="AH775" i="6"/>
  <c r="AH774" i="6"/>
  <c r="AH773" i="6"/>
  <c r="AH772" i="6"/>
  <c r="AH771" i="6"/>
  <c r="AH770" i="6"/>
  <c r="AH769" i="6"/>
  <c r="AH768" i="6"/>
  <c r="AH767" i="6"/>
  <c r="AH766" i="6"/>
  <c r="AH765" i="6"/>
  <c r="AH764" i="6"/>
  <c r="AH763" i="6"/>
  <c r="AH762" i="6"/>
  <c r="AH761" i="6"/>
  <c r="AH760" i="6"/>
  <c r="AG755" i="6"/>
  <c r="AF755" i="6"/>
  <c r="AE755" i="6"/>
  <c r="AD755" i="6"/>
  <c r="AC755" i="6"/>
  <c r="AB755" i="6"/>
  <c r="AA755" i="6"/>
  <c r="Z755" i="6"/>
  <c r="Y755" i="6"/>
  <c r="X755" i="6"/>
  <c r="W755" i="6"/>
  <c r="V755" i="6"/>
  <c r="U755" i="6"/>
  <c r="T755" i="6"/>
  <c r="S755" i="6"/>
  <c r="R755" i="6"/>
  <c r="Q755" i="6"/>
  <c r="P755" i="6"/>
  <c r="O755" i="6"/>
  <c r="N755" i="6"/>
  <c r="M755" i="6"/>
  <c r="L755" i="6"/>
  <c r="K755" i="6"/>
  <c r="J755" i="6"/>
  <c r="I755" i="6"/>
  <c r="H755" i="6"/>
  <c r="G755" i="6"/>
  <c r="F755" i="6"/>
  <c r="E755" i="6"/>
  <c r="D755" i="6"/>
  <c r="C755" i="6"/>
  <c r="AH754" i="6"/>
  <c r="AH753" i="6"/>
  <c r="AH752" i="6"/>
  <c r="AH751" i="6"/>
  <c r="AH750" i="6"/>
  <c r="AH749" i="6"/>
  <c r="AH748" i="6"/>
  <c r="AH747" i="6"/>
  <c r="AH746" i="6"/>
  <c r="AH745" i="6"/>
  <c r="AH744" i="6"/>
  <c r="AH743" i="6"/>
  <c r="AH742" i="6"/>
  <c r="AH741" i="6"/>
  <c r="AH740" i="6"/>
  <c r="AH739" i="6"/>
  <c r="AH738" i="6"/>
  <c r="AH737" i="6"/>
  <c r="AH736" i="6"/>
  <c r="AH735" i="6"/>
  <c r="AH734" i="6"/>
  <c r="AH733" i="6"/>
  <c r="AH732" i="6"/>
  <c r="AG727" i="6"/>
  <c r="AF727" i="6"/>
  <c r="AE727" i="6"/>
  <c r="AD727" i="6"/>
  <c r="AC727" i="6"/>
  <c r="AB727" i="6"/>
  <c r="AA727" i="6"/>
  <c r="Z727" i="6"/>
  <c r="Y727" i="6"/>
  <c r="X727" i="6"/>
  <c r="W727" i="6"/>
  <c r="V727" i="6"/>
  <c r="U727" i="6"/>
  <c r="T727" i="6"/>
  <c r="S727" i="6"/>
  <c r="R727" i="6"/>
  <c r="Q727" i="6"/>
  <c r="P727" i="6"/>
  <c r="O727" i="6"/>
  <c r="N727" i="6"/>
  <c r="M727" i="6"/>
  <c r="L727" i="6"/>
  <c r="K727" i="6"/>
  <c r="J727" i="6"/>
  <c r="I727" i="6"/>
  <c r="H727" i="6"/>
  <c r="G727" i="6"/>
  <c r="F727" i="6"/>
  <c r="E727" i="6"/>
  <c r="D727" i="6"/>
  <c r="C727" i="6"/>
  <c r="AH726" i="6"/>
  <c r="AH725" i="6"/>
  <c r="AH724" i="6"/>
  <c r="AH723" i="6"/>
  <c r="AH722" i="6"/>
  <c r="AH721" i="6"/>
  <c r="AH720" i="6"/>
  <c r="AH719" i="6"/>
  <c r="AH718" i="6"/>
  <c r="AH717" i="6"/>
  <c r="AH716" i="6"/>
  <c r="AH715" i="6"/>
  <c r="AH714" i="6"/>
  <c r="AH713" i="6"/>
  <c r="AH712" i="6"/>
  <c r="AH711" i="6"/>
  <c r="AH710" i="6"/>
  <c r="AH709" i="6"/>
  <c r="AH708" i="6"/>
  <c r="AH707" i="6"/>
  <c r="AH706" i="6"/>
  <c r="AH705" i="6"/>
  <c r="AH704" i="6"/>
  <c r="AG699" i="6"/>
  <c r="AF699" i="6"/>
  <c r="AE699" i="6"/>
  <c r="AD699" i="6"/>
  <c r="AC699" i="6"/>
  <c r="AB699" i="6"/>
  <c r="AA699" i="6"/>
  <c r="Z699" i="6"/>
  <c r="Y699" i="6"/>
  <c r="X699" i="6"/>
  <c r="W699" i="6"/>
  <c r="V699" i="6"/>
  <c r="U699" i="6"/>
  <c r="T699" i="6"/>
  <c r="S699" i="6"/>
  <c r="R699" i="6"/>
  <c r="Q699" i="6"/>
  <c r="P699" i="6"/>
  <c r="O699" i="6"/>
  <c r="N699" i="6"/>
  <c r="M699" i="6"/>
  <c r="L699" i="6"/>
  <c r="K699" i="6"/>
  <c r="J699" i="6"/>
  <c r="I699" i="6"/>
  <c r="H699" i="6"/>
  <c r="G699" i="6"/>
  <c r="F699" i="6"/>
  <c r="E699" i="6"/>
  <c r="D699" i="6"/>
  <c r="C699" i="6"/>
  <c r="AH698" i="6"/>
  <c r="AH697" i="6"/>
  <c r="AH696" i="6"/>
  <c r="AH695" i="6"/>
  <c r="AH694" i="6"/>
  <c r="AH693" i="6"/>
  <c r="AH692" i="6"/>
  <c r="AH691" i="6"/>
  <c r="AH690" i="6"/>
  <c r="AH689" i="6"/>
  <c r="AH688" i="6"/>
  <c r="AH687" i="6"/>
  <c r="AH686" i="6"/>
  <c r="AH685" i="6"/>
  <c r="AH684" i="6"/>
  <c r="AH683" i="6"/>
  <c r="AH682" i="6"/>
  <c r="AH681" i="6"/>
  <c r="AH680" i="6"/>
  <c r="AH679" i="6"/>
  <c r="AH678" i="6"/>
  <c r="AH677" i="6"/>
  <c r="AH676" i="6"/>
  <c r="AG671" i="6"/>
  <c r="AF671" i="6"/>
  <c r="AE671" i="6"/>
  <c r="AD671" i="6"/>
  <c r="AC671" i="6"/>
  <c r="AB671" i="6"/>
  <c r="AA671" i="6"/>
  <c r="Z671" i="6"/>
  <c r="Y671" i="6"/>
  <c r="X671" i="6"/>
  <c r="W671" i="6"/>
  <c r="V671" i="6"/>
  <c r="U671" i="6"/>
  <c r="T671" i="6"/>
  <c r="S671" i="6"/>
  <c r="R671" i="6"/>
  <c r="Q671" i="6"/>
  <c r="P671" i="6"/>
  <c r="O671" i="6"/>
  <c r="N671" i="6"/>
  <c r="M671" i="6"/>
  <c r="L671" i="6"/>
  <c r="K671" i="6"/>
  <c r="J671" i="6"/>
  <c r="I671" i="6"/>
  <c r="H671" i="6"/>
  <c r="G671" i="6"/>
  <c r="F671" i="6"/>
  <c r="E671" i="6"/>
  <c r="D671" i="6"/>
  <c r="C671" i="6"/>
  <c r="AH670" i="6"/>
  <c r="AH669" i="6"/>
  <c r="AH668" i="6"/>
  <c r="AH667" i="6"/>
  <c r="AH666" i="6"/>
  <c r="AH665" i="6"/>
  <c r="AH664" i="6"/>
  <c r="AH663" i="6"/>
  <c r="AH662" i="6"/>
  <c r="AH661" i="6"/>
  <c r="AH660" i="6"/>
  <c r="AH659" i="6"/>
  <c r="AH658" i="6"/>
  <c r="AH657" i="6"/>
  <c r="AH656" i="6"/>
  <c r="AH655" i="6"/>
  <c r="AH654" i="6"/>
  <c r="AH653" i="6"/>
  <c r="AH652" i="6"/>
  <c r="AH651" i="6"/>
  <c r="AH650" i="6"/>
  <c r="AH649" i="6"/>
  <c r="AH648" i="6"/>
  <c r="AG643" i="6"/>
  <c r="AF643" i="6"/>
  <c r="AE643" i="6"/>
  <c r="AD643" i="6"/>
  <c r="AC643" i="6"/>
  <c r="AB643" i="6"/>
  <c r="AA643" i="6"/>
  <c r="Z643" i="6"/>
  <c r="Y643" i="6"/>
  <c r="X643" i="6"/>
  <c r="W643" i="6"/>
  <c r="V643" i="6"/>
  <c r="U643" i="6"/>
  <c r="T643" i="6"/>
  <c r="S643" i="6"/>
  <c r="R643" i="6"/>
  <c r="Q643" i="6"/>
  <c r="P643" i="6"/>
  <c r="O643" i="6"/>
  <c r="N643" i="6"/>
  <c r="M643" i="6"/>
  <c r="L643" i="6"/>
  <c r="K643" i="6"/>
  <c r="J643" i="6"/>
  <c r="I643" i="6"/>
  <c r="H643" i="6"/>
  <c r="G643" i="6"/>
  <c r="F643" i="6"/>
  <c r="E643" i="6"/>
  <c r="D643" i="6"/>
  <c r="C643" i="6"/>
  <c r="AH642" i="6"/>
  <c r="AH641" i="6"/>
  <c r="AH640" i="6"/>
  <c r="AH639" i="6"/>
  <c r="AH638" i="6"/>
  <c r="AH637" i="6"/>
  <c r="AH636" i="6"/>
  <c r="AH635" i="6"/>
  <c r="AH634" i="6"/>
  <c r="AH633" i="6"/>
  <c r="AH632" i="6"/>
  <c r="AH631" i="6"/>
  <c r="AH630" i="6"/>
  <c r="AH629" i="6"/>
  <c r="AH628" i="6"/>
  <c r="AH627" i="6"/>
  <c r="AH626" i="6"/>
  <c r="AH625" i="6"/>
  <c r="AH624" i="6"/>
  <c r="AH623" i="6"/>
  <c r="AH622" i="6"/>
  <c r="AH621" i="6"/>
  <c r="AH620" i="6"/>
  <c r="AG615" i="6"/>
  <c r="AF615" i="6"/>
  <c r="AE615" i="6"/>
  <c r="AD615" i="6"/>
  <c r="AC615" i="6"/>
  <c r="AB615" i="6"/>
  <c r="AA615" i="6"/>
  <c r="Z615" i="6"/>
  <c r="Y615" i="6"/>
  <c r="X615" i="6"/>
  <c r="W615" i="6"/>
  <c r="V615" i="6"/>
  <c r="U615" i="6"/>
  <c r="T615" i="6"/>
  <c r="S615" i="6"/>
  <c r="R615" i="6"/>
  <c r="Q615" i="6"/>
  <c r="P615" i="6"/>
  <c r="O615" i="6"/>
  <c r="N615" i="6"/>
  <c r="M615" i="6"/>
  <c r="L615" i="6"/>
  <c r="K615" i="6"/>
  <c r="J615" i="6"/>
  <c r="I615" i="6"/>
  <c r="H615" i="6"/>
  <c r="G615" i="6"/>
  <c r="F615" i="6"/>
  <c r="E615" i="6"/>
  <c r="D615" i="6"/>
  <c r="C615" i="6"/>
  <c r="AH614" i="6"/>
  <c r="AH613" i="6"/>
  <c r="AH612" i="6"/>
  <c r="AH611" i="6"/>
  <c r="AH610" i="6"/>
  <c r="AH609" i="6"/>
  <c r="AH608" i="6"/>
  <c r="AH607" i="6"/>
  <c r="AH606" i="6"/>
  <c r="AH605" i="6"/>
  <c r="AH604" i="6"/>
  <c r="AH603" i="6"/>
  <c r="AH602" i="6"/>
  <c r="AH601" i="6"/>
  <c r="AH600" i="6"/>
  <c r="AH599" i="6"/>
  <c r="AH598" i="6"/>
  <c r="AH597" i="6"/>
  <c r="AH596" i="6"/>
  <c r="AH595" i="6"/>
  <c r="AH594" i="6"/>
  <c r="AH593" i="6"/>
  <c r="AH592" i="6"/>
  <c r="AG587" i="6"/>
  <c r="AF587" i="6"/>
  <c r="AE587" i="6"/>
  <c r="AD587" i="6"/>
  <c r="AC587" i="6"/>
  <c r="AB587" i="6"/>
  <c r="AA587" i="6"/>
  <c r="Z587" i="6"/>
  <c r="Y587" i="6"/>
  <c r="X587" i="6"/>
  <c r="W587" i="6"/>
  <c r="V587" i="6"/>
  <c r="U587" i="6"/>
  <c r="T587" i="6"/>
  <c r="S587" i="6"/>
  <c r="R587" i="6"/>
  <c r="Q587" i="6"/>
  <c r="P587" i="6"/>
  <c r="O587" i="6"/>
  <c r="N587" i="6"/>
  <c r="M587" i="6"/>
  <c r="L587" i="6"/>
  <c r="K587" i="6"/>
  <c r="J587" i="6"/>
  <c r="I587" i="6"/>
  <c r="H587" i="6"/>
  <c r="G587" i="6"/>
  <c r="F587" i="6"/>
  <c r="E587" i="6"/>
  <c r="D587" i="6"/>
  <c r="C587" i="6"/>
  <c r="AH586" i="6"/>
  <c r="AH585" i="6"/>
  <c r="AH584" i="6"/>
  <c r="AH583" i="6"/>
  <c r="AH582" i="6"/>
  <c r="AH581" i="6"/>
  <c r="AH580" i="6"/>
  <c r="AH579" i="6"/>
  <c r="AH578" i="6"/>
  <c r="AH577" i="6"/>
  <c r="AH576" i="6"/>
  <c r="AH575" i="6"/>
  <c r="AH574" i="6"/>
  <c r="AH573" i="6"/>
  <c r="AH572" i="6"/>
  <c r="AH571" i="6"/>
  <c r="AH570" i="6"/>
  <c r="AH569" i="6"/>
  <c r="AH568" i="6"/>
  <c r="AH567" i="6"/>
  <c r="AH566" i="6"/>
  <c r="AH565" i="6"/>
  <c r="AH564" i="6"/>
  <c r="AG559" i="6"/>
  <c r="AF559" i="6"/>
  <c r="AE559" i="6"/>
  <c r="AD559" i="6"/>
  <c r="AC559" i="6"/>
  <c r="AB559" i="6"/>
  <c r="AA559" i="6"/>
  <c r="Z559" i="6"/>
  <c r="Y559" i="6"/>
  <c r="X559" i="6"/>
  <c r="W559" i="6"/>
  <c r="V559" i="6"/>
  <c r="U559" i="6"/>
  <c r="T559" i="6"/>
  <c r="S559" i="6"/>
  <c r="R559" i="6"/>
  <c r="Q559" i="6"/>
  <c r="P559" i="6"/>
  <c r="O559" i="6"/>
  <c r="N559" i="6"/>
  <c r="M559" i="6"/>
  <c r="L559" i="6"/>
  <c r="K559" i="6"/>
  <c r="J559" i="6"/>
  <c r="I559" i="6"/>
  <c r="H559" i="6"/>
  <c r="G559" i="6"/>
  <c r="F559" i="6"/>
  <c r="E559" i="6"/>
  <c r="D559" i="6"/>
  <c r="C559" i="6"/>
  <c r="AH558" i="6"/>
  <c r="AH557" i="6"/>
  <c r="AH556" i="6"/>
  <c r="AH555" i="6"/>
  <c r="AH554" i="6"/>
  <c r="AH553" i="6"/>
  <c r="AH552" i="6"/>
  <c r="AH551" i="6"/>
  <c r="AH550" i="6"/>
  <c r="AH549" i="6"/>
  <c r="AH548" i="6"/>
  <c r="AH547" i="6"/>
  <c r="AH546" i="6"/>
  <c r="AH545" i="6"/>
  <c r="AH544" i="6"/>
  <c r="AH543" i="6"/>
  <c r="AH542" i="6"/>
  <c r="AH541" i="6"/>
  <c r="AH540" i="6"/>
  <c r="AH539" i="6"/>
  <c r="AH538" i="6"/>
  <c r="AH537" i="6"/>
  <c r="AH536" i="6"/>
  <c r="AG531" i="6"/>
  <c r="AF531" i="6"/>
  <c r="AE531" i="6"/>
  <c r="AD531" i="6"/>
  <c r="AC531" i="6"/>
  <c r="AB531" i="6"/>
  <c r="AA531" i="6"/>
  <c r="Z531" i="6"/>
  <c r="Y531" i="6"/>
  <c r="X531" i="6"/>
  <c r="W531" i="6"/>
  <c r="V531" i="6"/>
  <c r="U531" i="6"/>
  <c r="T531" i="6"/>
  <c r="S531" i="6"/>
  <c r="R531" i="6"/>
  <c r="Q531" i="6"/>
  <c r="P531" i="6"/>
  <c r="O531" i="6"/>
  <c r="N531" i="6"/>
  <c r="M531" i="6"/>
  <c r="L531" i="6"/>
  <c r="K531" i="6"/>
  <c r="J531" i="6"/>
  <c r="I531" i="6"/>
  <c r="H531" i="6"/>
  <c r="G531" i="6"/>
  <c r="F531" i="6"/>
  <c r="E531" i="6"/>
  <c r="D531" i="6"/>
  <c r="C531" i="6"/>
  <c r="AH530" i="6"/>
  <c r="AH529" i="6"/>
  <c r="AH528" i="6"/>
  <c r="AH527" i="6"/>
  <c r="AH526" i="6"/>
  <c r="AH525" i="6"/>
  <c r="AH524" i="6"/>
  <c r="AH523" i="6"/>
  <c r="AH522" i="6"/>
  <c r="AH521" i="6"/>
  <c r="AH520" i="6"/>
  <c r="AH519" i="6"/>
  <c r="AH518" i="6"/>
  <c r="AH517" i="6"/>
  <c r="AH516" i="6"/>
  <c r="AH515" i="6"/>
  <c r="AH514" i="6"/>
  <c r="AH513" i="6"/>
  <c r="AH512" i="6"/>
  <c r="AH511" i="6"/>
  <c r="AH510" i="6"/>
  <c r="AH509" i="6"/>
  <c r="AH508" i="6"/>
  <c r="AG503" i="6"/>
  <c r="AF503" i="6"/>
  <c r="AE503" i="6"/>
  <c r="AD503" i="6"/>
  <c r="AC503" i="6"/>
  <c r="AB503" i="6"/>
  <c r="AA503" i="6"/>
  <c r="Z503" i="6"/>
  <c r="Y503" i="6"/>
  <c r="X503" i="6"/>
  <c r="W503" i="6"/>
  <c r="V503" i="6"/>
  <c r="U503" i="6"/>
  <c r="T503" i="6"/>
  <c r="S503" i="6"/>
  <c r="R503" i="6"/>
  <c r="Q503" i="6"/>
  <c r="P503" i="6"/>
  <c r="O503" i="6"/>
  <c r="N503" i="6"/>
  <c r="M503" i="6"/>
  <c r="L503" i="6"/>
  <c r="K503" i="6"/>
  <c r="J503" i="6"/>
  <c r="I503" i="6"/>
  <c r="H503" i="6"/>
  <c r="G503" i="6"/>
  <c r="F503" i="6"/>
  <c r="E503" i="6"/>
  <c r="D503" i="6"/>
  <c r="C503" i="6"/>
  <c r="AH502" i="6"/>
  <c r="AH501" i="6"/>
  <c r="AH500" i="6"/>
  <c r="AH499" i="6"/>
  <c r="AH498" i="6"/>
  <c r="AH497" i="6"/>
  <c r="AH496" i="6"/>
  <c r="AH495" i="6"/>
  <c r="AH494" i="6"/>
  <c r="AH493" i="6"/>
  <c r="AH492" i="6"/>
  <c r="AH491" i="6"/>
  <c r="AH490" i="6"/>
  <c r="AH489" i="6"/>
  <c r="AH488" i="6"/>
  <c r="AH487" i="6"/>
  <c r="AH486" i="6"/>
  <c r="AH485" i="6"/>
  <c r="AH484" i="6"/>
  <c r="AH483" i="6"/>
  <c r="AH482" i="6"/>
  <c r="AH481" i="6"/>
  <c r="AH480" i="6"/>
  <c r="AG475" i="6"/>
  <c r="AF475" i="6"/>
  <c r="AE475" i="6"/>
  <c r="AD475" i="6"/>
  <c r="AC475" i="6"/>
  <c r="AB475" i="6"/>
  <c r="AA475" i="6"/>
  <c r="Z475" i="6"/>
  <c r="Y475" i="6"/>
  <c r="X475" i="6"/>
  <c r="W475" i="6"/>
  <c r="V475" i="6"/>
  <c r="U475" i="6"/>
  <c r="T475" i="6"/>
  <c r="S475" i="6"/>
  <c r="R475" i="6"/>
  <c r="Q475" i="6"/>
  <c r="P475" i="6"/>
  <c r="O475" i="6"/>
  <c r="N475" i="6"/>
  <c r="M475" i="6"/>
  <c r="L475" i="6"/>
  <c r="K475" i="6"/>
  <c r="J475" i="6"/>
  <c r="I475" i="6"/>
  <c r="H475" i="6"/>
  <c r="G475" i="6"/>
  <c r="F475" i="6"/>
  <c r="E475" i="6"/>
  <c r="D475" i="6"/>
  <c r="C475" i="6"/>
  <c r="AH474" i="6"/>
  <c r="AH473" i="6"/>
  <c r="AH472" i="6"/>
  <c r="AH471" i="6"/>
  <c r="AH470" i="6"/>
  <c r="AH469" i="6"/>
  <c r="AH468" i="6"/>
  <c r="AH467" i="6"/>
  <c r="AH466" i="6"/>
  <c r="AH465" i="6"/>
  <c r="AH464" i="6"/>
  <c r="AH463" i="6"/>
  <c r="AH462" i="6"/>
  <c r="AH461" i="6"/>
  <c r="AH460" i="6"/>
  <c r="AH459" i="6"/>
  <c r="AH458" i="6"/>
  <c r="AH457" i="6"/>
  <c r="AH456" i="6"/>
  <c r="AH455" i="6"/>
  <c r="AH454" i="6"/>
  <c r="AH453" i="6"/>
  <c r="AH452" i="6"/>
  <c r="AG447" i="6"/>
  <c r="AF447" i="6"/>
  <c r="AE447" i="6"/>
  <c r="AD447" i="6"/>
  <c r="AC447" i="6"/>
  <c r="AB447" i="6"/>
  <c r="AA447" i="6"/>
  <c r="Z447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AH446" i="6"/>
  <c r="AH445" i="6"/>
  <c r="AH444" i="6"/>
  <c r="AH443" i="6"/>
  <c r="AH442" i="6"/>
  <c r="AH441" i="6"/>
  <c r="AH440" i="6"/>
  <c r="AH439" i="6"/>
  <c r="AH438" i="6"/>
  <c r="AH437" i="6"/>
  <c r="AH436" i="6"/>
  <c r="AH435" i="6"/>
  <c r="AH434" i="6"/>
  <c r="AH433" i="6"/>
  <c r="AH432" i="6"/>
  <c r="AH431" i="6"/>
  <c r="AH430" i="6"/>
  <c r="AH429" i="6"/>
  <c r="AH428" i="6"/>
  <c r="AH427" i="6"/>
  <c r="AH426" i="6"/>
  <c r="AH425" i="6"/>
  <c r="AH424" i="6"/>
  <c r="AG419" i="6"/>
  <c r="AF419" i="6"/>
  <c r="AE419" i="6"/>
  <c r="AD419" i="6"/>
  <c r="AC419" i="6"/>
  <c r="AB419" i="6"/>
  <c r="AA419" i="6"/>
  <c r="Z419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AH418" i="6"/>
  <c r="AH417" i="6"/>
  <c r="AH416" i="6"/>
  <c r="AH415" i="6"/>
  <c r="AH414" i="6"/>
  <c r="AH413" i="6"/>
  <c r="AH412" i="6"/>
  <c r="AH411" i="6"/>
  <c r="AH410" i="6"/>
  <c r="AH409" i="6"/>
  <c r="AH408" i="6"/>
  <c r="AH407" i="6"/>
  <c r="AH406" i="6"/>
  <c r="AH405" i="6"/>
  <c r="AH404" i="6"/>
  <c r="AH403" i="6"/>
  <c r="AH402" i="6"/>
  <c r="AH401" i="6"/>
  <c r="AH400" i="6"/>
  <c r="AH399" i="6"/>
  <c r="AH398" i="6"/>
  <c r="AH397" i="6"/>
  <c r="AH396" i="6"/>
  <c r="AG391" i="6"/>
  <c r="AF391" i="6"/>
  <c r="AE391" i="6"/>
  <c r="AD391" i="6"/>
  <c r="AC391" i="6"/>
  <c r="AB391" i="6"/>
  <c r="AA391" i="6"/>
  <c r="Z391" i="6"/>
  <c r="Y391" i="6"/>
  <c r="X391" i="6"/>
  <c r="W391" i="6"/>
  <c r="V391" i="6"/>
  <c r="U391" i="6"/>
  <c r="T391" i="6"/>
  <c r="S391" i="6"/>
  <c r="R391" i="6"/>
  <c r="Q391" i="6"/>
  <c r="P391" i="6"/>
  <c r="O391" i="6"/>
  <c r="N391" i="6"/>
  <c r="M391" i="6"/>
  <c r="L391" i="6"/>
  <c r="K391" i="6"/>
  <c r="J391" i="6"/>
  <c r="I391" i="6"/>
  <c r="H391" i="6"/>
  <c r="G391" i="6"/>
  <c r="F391" i="6"/>
  <c r="E391" i="6"/>
  <c r="D391" i="6"/>
  <c r="C391" i="6"/>
  <c r="AH390" i="6"/>
  <c r="AH389" i="6"/>
  <c r="AH388" i="6"/>
  <c r="AH387" i="6"/>
  <c r="AH386" i="6"/>
  <c r="AH385" i="6"/>
  <c r="AH384" i="6"/>
  <c r="AH383" i="6"/>
  <c r="AH382" i="6"/>
  <c r="AH381" i="6"/>
  <c r="AH380" i="6"/>
  <c r="AH379" i="6"/>
  <c r="AH378" i="6"/>
  <c r="AH377" i="6"/>
  <c r="AH376" i="6"/>
  <c r="AH375" i="6"/>
  <c r="AH374" i="6"/>
  <c r="AH373" i="6"/>
  <c r="AH372" i="6"/>
  <c r="AH371" i="6"/>
  <c r="AH370" i="6"/>
  <c r="AH369" i="6"/>
  <c r="AH368" i="6"/>
  <c r="AG363" i="6"/>
  <c r="AF363" i="6"/>
  <c r="AE363" i="6"/>
  <c r="AD363" i="6"/>
  <c r="AC363" i="6"/>
  <c r="AB363" i="6"/>
  <c r="AA363" i="6"/>
  <c r="Z363" i="6"/>
  <c r="Y363" i="6"/>
  <c r="X363" i="6"/>
  <c r="W363" i="6"/>
  <c r="V363" i="6"/>
  <c r="U363" i="6"/>
  <c r="T363" i="6"/>
  <c r="S363" i="6"/>
  <c r="R363" i="6"/>
  <c r="Q363" i="6"/>
  <c r="P363" i="6"/>
  <c r="O363" i="6"/>
  <c r="N363" i="6"/>
  <c r="M363" i="6"/>
  <c r="L363" i="6"/>
  <c r="K363" i="6"/>
  <c r="J363" i="6"/>
  <c r="I363" i="6"/>
  <c r="H363" i="6"/>
  <c r="G363" i="6"/>
  <c r="F363" i="6"/>
  <c r="E363" i="6"/>
  <c r="D363" i="6"/>
  <c r="C363" i="6"/>
  <c r="AH362" i="6"/>
  <c r="AH361" i="6"/>
  <c r="AH360" i="6"/>
  <c r="AH359" i="6"/>
  <c r="AH358" i="6"/>
  <c r="AH357" i="6"/>
  <c r="AH356" i="6"/>
  <c r="AH355" i="6"/>
  <c r="AH354" i="6"/>
  <c r="AH353" i="6"/>
  <c r="AH352" i="6"/>
  <c r="AH351" i="6"/>
  <c r="AH350" i="6"/>
  <c r="AH349" i="6"/>
  <c r="AH348" i="6"/>
  <c r="AH347" i="6"/>
  <c r="AH346" i="6"/>
  <c r="AH345" i="6"/>
  <c r="AH344" i="6"/>
  <c r="AH343" i="6"/>
  <c r="AH342" i="6"/>
  <c r="AH341" i="6"/>
  <c r="AH340" i="6"/>
  <c r="AG335" i="6"/>
  <c r="AF335" i="6"/>
  <c r="AE335" i="6"/>
  <c r="AD335" i="6"/>
  <c r="AC335" i="6"/>
  <c r="AB335" i="6"/>
  <c r="AA335" i="6"/>
  <c r="Z335" i="6"/>
  <c r="Y335" i="6"/>
  <c r="X335" i="6"/>
  <c r="W335" i="6"/>
  <c r="V335" i="6"/>
  <c r="U335" i="6"/>
  <c r="T335" i="6"/>
  <c r="S335" i="6"/>
  <c r="R335" i="6"/>
  <c r="Q335" i="6"/>
  <c r="P335" i="6"/>
  <c r="O335" i="6"/>
  <c r="N335" i="6"/>
  <c r="M335" i="6"/>
  <c r="L335" i="6"/>
  <c r="K335" i="6"/>
  <c r="J335" i="6"/>
  <c r="I335" i="6"/>
  <c r="H335" i="6"/>
  <c r="G335" i="6"/>
  <c r="F335" i="6"/>
  <c r="E335" i="6"/>
  <c r="D335" i="6"/>
  <c r="C335" i="6"/>
  <c r="AH334" i="6"/>
  <c r="AH333" i="6"/>
  <c r="AH332" i="6"/>
  <c r="AH331" i="6"/>
  <c r="AH330" i="6"/>
  <c r="AH329" i="6"/>
  <c r="AH328" i="6"/>
  <c r="AH327" i="6"/>
  <c r="AH326" i="6"/>
  <c r="AH325" i="6"/>
  <c r="AH324" i="6"/>
  <c r="AH323" i="6"/>
  <c r="AH322" i="6"/>
  <c r="AH321" i="6"/>
  <c r="AH320" i="6"/>
  <c r="AH319" i="6"/>
  <c r="AH318" i="6"/>
  <c r="AH317" i="6"/>
  <c r="AH316" i="6"/>
  <c r="AH315" i="6"/>
  <c r="AH314" i="6"/>
  <c r="AH313" i="6"/>
  <c r="AH312" i="6"/>
  <c r="AG307" i="6"/>
  <c r="AF307" i="6"/>
  <c r="AE307" i="6"/>
  <c r="AD307" i="6"/>
  <c r="AC307" i="6"/>
  <c r="AB307" i="6"/>
  <c r="AA307" i="6"/>
  <c r="Z307" i="6"/>
  <c r="Y307" i="6"/>
  <c r="X307" i="6"/>
  <c r="W307" i="6"/>
  <c r="V307" i="6"/>
  <c r="U307" i="6"/>
  <c r="T307" i="6"/>
  <c r="S307" i="6"/>
  <c r="R307" i="6"/>
  <c r="Q307" i="6"/>
  <c r="P307" i="6"/>
  <c r="O307" i="6"/>
  <c r="N307" i="6"/>
  <c r="M307" i="6"/>
  <c r="L307" i="6"/>
  <c r="K307" i="6"/>
  <c r="J307" i="6"/>
  <c r="I307" i="6"/>
  <c r="H307" i="6"/>
  <c r="G307" i="6"/>
  <c r="F307" i="6"/>
  <c r="E307" i="6"/>
  <c r="D307" i="6"/>
  <c r="C307" i="6"/>
  <c r="AH306" i="6"/>
  <c r="AH305" i="6"/>
  <c r="AH304" i="6"/>
  <c r="AH303" i="6"/>
  <c r="AH302" i="6"/>
  <c r="AH301" i="6"/>
  <c r="AH300" i="6"/>
  <c r="AH299" i="6"/>
  <c r="AH298" i="6"/>
  <c r="AH297" i="6"/>
  <c r="AH296" i="6"/>
  <c r="AH295" i="6"/>
  <c r="AH294" i="6"/>
  <c r="AH293" i="6"/>
  <c r="AH292" i="6"/>
  <c r="AH291" i="6"/>
  <c r="AH290" i="6"/>
  <c r="AH289" i="6"/>
  <c r="AH288" i="6"/>
  <c r="AH287" i="6"/>
  <c r="AH286" i="6"/>
  <c r="AH285" i="6"/>
  <c r="AH284" i="6"/>
  <c r="AG279" i="6"/>
  <c r="AF279" i="6"/>
  <c r="AE279" i="6"/>
  <c r="AD279" i="6"/>
  <c r="AC279" i="6"/>
  <c r="AB279" i="6"/>
  <c r="AA279" i="6"/>
  <c r="Z279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AH278" i="6"/>
  <c r="AH277" i="6"/>
  <c r="AH276" i="6"/>
  <c r="AH275" i="6"/>
  <c r="AH274" i="6"/>
  <c r="AH273" i="6"/>
  <c r="AH272" i="6"/>
  <c r="AH271" i="6"/>
  <c r="AH270" i="6"/>
  <c r="AH269" i="6"/>
  <c r="AH268" i="6"/>
  <c r="AH267" i="6"/>
  <c r="AH266" i="6"/>
  <c r="AH265" i="6"/>
  <c r="AH264" i="6"/>
  <c r="AH263" i="6"/>
  <c r="AH262" i="6"/>
  <c r="AH261" i="6"/>
  <c r="AH260" i="6"/>
  <c r="AH259" i="6"/>
  <c r="AH258" i="6"/>
  <c r="AH257" i="6"/>
  <c r="AH256" i="6"/>
  <c r="AG251" i="6"/>
  <c r="AF251" i="6"/>
  <c r="AE251" i="6"/>
  <c r="AD251" i="6"/>
  <c r="AC251" i="6"/>
  <c r="AB251" i="6"/>
  <c r="AA251" i="6"/>
  <c r="Z251" i="6"/>
  <c r="Y251" i="6"/>
  <c r="X251" i="6"/>
  <c r="W251" i="6"/>
  <c r="V251" i="6"/>
  <c r="U251" i="6"/>
  <c r="T251" i="6"/>
  <c r="S251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AH250" i="6"/>
  <c r="AH249" i="6"/>
  <c r="AH248" i="6"/>
  <c r="AH247" i="6"/>
  <c r="AH246" i="6"/>
  <c r="AH245" i="6"/>
  <c r="AH244" i="6"/>
  <c r="AH243" i="6"/>
  <c r="AH242" i="6"/>
  <c r="AH241" i="6"/>
  <c r="AH240" i="6"/>
  <c r="AH239" i="6"/>
  <c r="AH238" i="6"/>
  <c r="AH237" i="6"/>
  <c r="AH236" i="6"/>
  <c r="AH235" i="6"/>
  <c r="AH234" i="6"/>
  <c r="AH233" i="6"/>
  <c r="AH232" i="6"/>
  <c r="AH231" i="6"/>
  <c r="AH230" i="6"/>
  <c r="AH229" i="6"/>
  <c r="AH228" i="6"/>
  <c r="AG223" i="6"/>
  <c r="AF223" i="6"/>
  <c r="AE223" i="6"/>
  <c r="AD223" i="6"/>
  <c r="AC223" i="6"/>
  <c r="AB223" i="6"/>
  <c r="AA223" i="6"/>
  <c r="Z223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AH222" i="6"/>
  <c r="AH221" i="6"/>
  <c r="AH220" i="6"/>
  <c r="AH219" i="6"/>
  <c r="AH218" i="6"/>
  <c r="AH217" i="6"/>
  <c r="AH216" i="6"/>
  <c r="AH215" i="6"/>
  <c r="AH214" i="6"/>
  <c r="AH213" i="6"/>
  <c r="AH212" i="6"/>
  <c r="AH211" i="6"/>
  <c r="AH210" i="6"/>
  <c r="AH209" i="6"/>
  <c r="AH208" i="6"/>
  <c r="AH207" i="6"/>
  <c r="AH206" i="6"/>
  <c r="AH205" i="6"/>
  <c r="AH204" i="6"/>
  <c r="AH203" i="6"/>
  <c r="AH202" i="6"/>
  <c r="AH201" i="6"/>
  <c r="AH200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AH194" i="6"/>
  <c r="AH193" i="6"/>
  <c r="AH192" i="6"/>
  <c r="AH191" i="6"/>
  <c r="AH190" i="6"/>
  <c r="AH189" i="6"/>
  <c r="AH188" i="6"/>
  <c r="AH187" i="6"/>
  <c r="AH186" i="6"/>
  <c r="AH185" i="6"/>
  <c r="AH184" i="6"/>
  <c r="AH183" i="6"/>
  <c r="AH182" i="6"/>
  <c r="AH181" i="6"/>
  <c r="AH180" i="6"/>
  <c r="AH179" i="6"/>
  <c r="AH178" i="6"/>
  <c r="AH177" i="6"/>
  <c r="AH176" i="6"/>
  <c r="AH175" i="6"/>
  <c r="AH174" i="6"/>
  <c r="AH173" i="6"/>
  <c r="AH172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H166" i="6"/>
  <c r="AH165" i="6"/>
  <c r="AH164" i="6"/>
  <c r="AH163" i="6"/>
  <c r="AH162" i="6"/>
  <c r="AH161" i="6"/>
  <c r="AH160" i="6"/>
  <c r="AH159" i="6"/>
  <c r="AH158" i="6"/>
  <c r="AH157" i="6"/>
  <c r="AH156" i="6"/>
  <c r="AH155" i="6"/>
  <c r="AH154" i="6"/>
  <c r="AH153" i="6"/>
  <c r="AH152" i="6"/>
  <c r="AH151" i="6"/>
  <c r="AH150" i="6"/>
  <c r="AH149" i="6"/>
  <c r="AH148" i="6"/>
  <c r="AH147" i="6"/>
  <c r="AH146" i="6"/>
  <c r="AH145" i="6"/>
  <c r="AH144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AH138" i="6"/>
  <c r="AH137" i="6"/>
  <c r="AH136" i="6"/>
  <c r="AH135" i="6"/>
  <c r="AH134" i="6"/>
  <c r="AH133" i="6"/>
  <c r="AH132" i="6"/>
  <c r="AH131" i="6"/>
  <c r="AH130" i="6"/>
  <c r="AH129" i="6"/>
  <c r="AH128" i="6"/>
  <c r="AH127" i="6"/>
  <c r="AH126" i="6"/>
  <c r="AH125" i="6"/>
  <c r="AH124" i="6"/>
  <c r="AH123" i="6"/>
  <c r="AH122" i="6"/>
  <c r="AH121" i="6"/>
  <c r="AH120" i="6"/>
  <c r="AH119" i="6"/>
  <c r="AH118" i="6"/>
  <c r="AH117" i="6"/>
  <c r="AH116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H110" i="6"/>
  <c r="AH109" i="6"/>
  <c r="AH108" i="6"/>
  <c r="AH107" i="6"/>
  <c r="AH106" i="6"/>
  <c r="AH105" i="6"/>
  <c r="AH104" i="6"/>
  <c r="AH103" i="6"/>
  <c r="AH102" i="6"/>
  <c r="AH101" i="6"/>
  <c r="AH100" i="6"/>
  <c r="AH99" i="6"/>
  <c r="AH98" i="6"/>
  <c r="AH97" i="6"/>
  <c r="AH96" i="6"/>
  <c r="AH95" i="6"/>
  <c r="AH94" i="6"/>
  <c r="AH93" i="6"/>
  <c r="AH92" i="6"/>
  <c r="AH91" i="6"/>
  <c r="AH90" i="6"/>
  <c r="AH89" i="6"/>
  <c r="AH88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AH82" i="6"/>
  <c r="AH81" i="6"/>
  <c r="AH80" i="6"/>
  <c r="AH79" i="6"/>
  <c r="AH78" i="6"/>
  <c r="AH77" i="6"/>
  <c r="AH76" i="6"/>
  <c r="AH75" i="6"/>
  <c r="AH74" i="6"/>
  <c r="AH73" i="6"/>
  <c r="AH72" i="6"/>
  <c r="AH71" i="6"/>
  <c r="AH70" i="6"/>
  <c r="AH69" i="6"/>
  <c r="AH68" i="6"/>
  <c r="AH67" i="6"/>
  <c r="AH66" i="6"/>
  <c r="AH65" i="6"/>
  <c r="AH64" i="6"/>
  <c r="AH63" i="6"/>
  <c r="AH62" i="6"/>
  <c r="AH61" i="6"/>
  <c r="AH60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C27" i="6"/>
  <c r="AH26" i="6"/>
  <c r="AI390" i="6" l="1"/>
  <c r="AJ390" i="6"/>
  <c r="AZ26" i="6" s="1"/>
  <c r="AK390" i="6"/>
  <c r="AK502" i="6"/>
  <c r="AI502" i="6"/>
  <c r="AJ502" i="6"/>
  <c r="BD26" i="6" s="1"/>
  <c r="AH531" i="6"/>
  <c r="AK614" i="6"/>
  <c r="AI614" i="6"/>
  <c r="AJ614" i="6"/>
  <c r="BH26" i="6" s="1"/>
  <c r="AH643" i="6"/>
  <c r="AI726" i="6"/>
  <c r="AJ726" i="6"/>
  <c r="BL26" i="6" s="1"/>
  <c r="AK726" i="6"/>
  <c r="AH755" i="6"/>
  <c r="AK838" i="6"/>
  <c r="AJ838" i="6"/>
  <c r="BP26" i="6" s="1"/>
  <c r="AI838" i="6"/>
  <c r="AH867" i="6"/>
  <c r="J28" i="11"/>
  <c r="C26" i="15" s="1"/>
  <c r="AJ418" i="6"/>
  <c r="BA26" i="6" s="1"/>
  <c r="AK418" i="6"/>
  <c r="AI418" i="6"/>
  <c r="AI866" i="6"/>
  <c r="AJ866" i="6"/>
  <c r="BQ26" i="6" s="1"/>
  <c r="AK866" i="6"/>
  <c r="AJ194" i="6"/>
  <c r="AS26" i="6" s="1"/>
  <c r="AI194" i="6"/>
  <c r="AK194" i="6"/>
  <c r="AS54" i="6" s="1"/>
  <c r="AI530" i="6"/>
  <c r="AJ530" i="6"/>
  <c r="BE26" i="6" s="1"/>
  <c r="AK530" i="6"/>
  <c r="AI642" i="6"/>
  <c r="AJ642" i="6"/>
  <c r="BI26" i="6" s="1"/>
  <c r="AK642" i="6"/>
  <c r="AJ754" i="6"/>
  <c r="BM26" i="6" s="1"/>
  <c r="AK754" i="6"/>
  <c r="AI754" i="6"/>
  <c r="AI138" i="6"/>
  <c r="AJ138" i="6"/>
  <c r="AQ26" i="6" s="1"/>
  <c r="AK138" i="6"/>
  <c r="AQ54" i="6" s="1"/>
  <c r="AI250" i="6"/>
  <c r="AJ250" i="6"/>
  <c r="AU26" i="6" s="1"/>
  <c r="AK250" i="6"/>
  <c r="AI362" i="6"/>
  <c r="AJ362" i="6"/>
  <c r="AY26" i="6" s="1"/>
  <c r="AK362" i="6"/>
  <c r="AJ474" i="6"/>
  <c r="BC26" i="6" s="1"/>
  <c r="AK474" i="6"/>
  <c r="AI474" i="6"/>
  <c r="AI586" i="6"/>
  <c r="AJ586" i="6"/>
  <c r="BG26" i="6" s="1"/>
  <c r="AK586" i="6"/>
  <c r="AJ698" i="6"/>
  <c r="BK26" i="6" s="1"/>
  <c r="AK698" i="6"/>
  <c r="AI698" i="6"/>
  <c r="AI810" i="6"/>
  <c r="AJ810" i="6"/>
  <c r="BO26" i="6" s="1"/>
  <c r="AK810" i="6"/>
  <c r="AJ278" i="6"/>
  <c r="AV26" i="6" s="1"/>
  <c r="AK278" i="6"/>
  <c r="AI278" i="6"/>
  <c r="AK145" i="6"/>
  <c r="AR33" i="6" s="1"/>
  <c r="AI145" i="6"/>
  <c r="AJ145" i="6"/>
  <c r="AR5" i="6" s="1"/>
  <c r="AK333" i="6"/>
  <c r="AI333" i="6"/>
  <c r="AJ333" i="6"/>
  <c r="AX25" i="6" s="1"/>
  <c r="AJ148" i="6"/>
  <c r="AR8" i="6" s="1"/>
  <c r="AK148" i="6"/>
  <c r="AR36" i="6" s="1"/>
  <c r="AI148" i="6"/>
  <c r="AI306" i="6"/>
  <c r="AJ306" i="6"/>
  <c r="AW26" i="6" s="1"/>
  <c r="AK306" i="6"/>
  <c r="AJ146" i="6"/>
  <c r="AR6" i="6" s="1"/>
  <c r="AK146" i="6"/>
  <c r="AR34" i="6" s="1"/>
  <c r="AI146" i="6"/>
  <c r="AI334" i="6"/>
  <c r="AJ334" i="6"/>
  <c r="AX26" i="6" s="1"/>
  <c r="AK334" i="6"/>
  <c r="AI446" i="6"/>
  <c r="AJ446" i="6"/>
  <c r="BB26" i="6" s="1"/>
  <c r="AK446" i="6"/>
  <c r="AK558" i="6"/>
  <c r="AI558" i="6"/>
  <c r="AJ558" i="6"/>
  <c r="BF26" i="6" s="1"/>
  <c r="AI670" i="6"/>
  <c r="AJ670" i="6"/>
  <c r="BJ26" i="6" s="1"/>
  <c r="AK670" i="6"/>
  <c r="AK782" i="6"/>
  <c r="AI782" i="6"/>
  <c r="AJ782" i="6"/>
  <c r="BN26" i="6" s="1"/>
  <c r="AH307" i="6"/>
  <c r="AJ147" i="6"/>
  <c r="AR7" i="6" s="1"/>
  <c r="AK147" i="6"/>
  <c r="AR35" i="6" s="1"/>
  <c r="AI147" i="6"/>
  <c r="AI865" i="6"/>
  <c r="AJ865" i="6"/>
  <c r="BQ25" i="6" s="1"/>
  <c r="AK865" i="6"/>
  <c r="AI26" i="6"/>
  <c r="AJ26" i="6"/>
  <c r="AM26" i="6" s="1"/>
  <c r="AK26" i="6"/>
  <c r="AM54" i="6" s="1"/>
  <c r="AI201" i="6"/>
  <c r="AK201" i="6"/>
  <c r="AT33" i="6" s="1"/>
  <c r="AJ201" i="6"/>
  <c r="AT5" i="6" s="1"/>
  <c r="AK209" i="6"/>
  <c r="AT41" i="6" s="1"/>
  <c r="AJ209" i="6"/>
  <c r="AT13" i="6" s="1"/>
  <c r="AI209" i="6"/>
  <c r="AK217" i="6"/>
  <c r="AT49" i="6" s="1"/>
  <c r="AI217" i="6"/>
  <c r="AJ217" i="6"/>
  <c r="AT21" i="6" s="1"/>
  <c r="AK216" i="6"/>
  <c r="AT48" i="6" s="1"/>
  <c r="AJ216" i="6"/>
  <c r="AT20" i="6" s="1"/>
  <c r="AI216" i="6"/>
  <c r="AJ202" i="6"/>
  <c r="AT6" i="6" s="1"/>
  <c r="AI202" i="6"/>
  <c r="AK202" i="6"/>
  <c r="AT34" i="6" s="1"/>
  <c r="AI210" i="6"/>
  <c r="AK210" i="6"/>
  <c r="AT42" i="6" s="1"/>
  <c r="AJ210" i="6"/>
  <c r="AT14" i="6" s="1"/>
  <c r="AI218" i="6"/>
  <c r="AK218" i="6"/>
  <c r="AT50" i="6" s="1"/>
  <c r="AJ218" i="6"/>
  <c r="AT22" i="6" s="1"/>
  <c r="AJ203" i="6"/>
  <c r="AT7" i="6" s="1"/>
  <c r="AI203" i="6"/>
  <c r="AK203" i="6"/>
  <c r="AT35" i="6" s="1"/>
  <c r="AI211" i="6"/>
  <c r="AJ211" i="6"/>
  <c r="AT15" i="6" s="1"/>
  <c r="AK211" i="6"/>
  <c r="AT43" i="6" s="1"/>
  <c r="AJ204" i="6"/>
  <c r="AT8" i="6" s="1"/>
  <c r="AI204" i="6"/>
  <c r="AK204" i="6"/>
  <c r="AT36" i="6" s="1"/>
  <c r="AJ212" i="6"/>
  <c r="AT16" i="6" s="1"/>
  <c r="AI212" i="6"/>
  <c r="AK212" i="6"/>
  <c r="AT44" i="6" s="1"/>
  <c r="AI220" i="6"/>
  <c r="AK220" i="6"/>
  <c r="AT52" i="6" s="1"/>
  <c r="AJ220" i="6"/>
  <c r="AT24" i="6" s="1"/>
  <c r="AJ205" i="6"/>
  <c r="AT9" i="6" s="1"/>
  <c r="AI205" i="6"/>
  <c r="AK205" i="6"/>
  <c r="AT37" i="6" s="1"/>
  <c r="AJ213" i="6"/>
  <c r="AT17" i="6" s="1"/>
  <c r="AI213" i="6"/>
  <c r="AK213" i="6"/>
  <c r="AT45" i="6" s="1"/>
  <c r="AJ221" i="6"/>
  <c r="AT25" i="6" s="1"/>
  <c r="AI221" i="6"/>
  <c r="AK221" i="6"/>
  <c r="AT53" i="6" s="1"/>
  <c r="AJ214" i="6"/>
  <c r="AT18" i="6" s="1"/>
  <c r="AI214" i="6"/>
  <c r="AK214" i="6"/>
  <c r="AT46" i="6" s="1"/>
  <c r="AJ207" i="6"/>
  <c r="AT11" i="6" s="1"/>
  <c r="AK207" i="6"/>
  <c r="AT39" i="6" s="1"/>
  <c r="AI207" i="6"/>
  <c r="AJ215" i="6"/>
  <c r="AT19" i="6" s="1"/>
  <c r="AI215" i="6"/>
  <c r="AK215" i="6"/>
  <c r="AT47" i="6" s="1"/>
  <c r="AJ156" i="6"/>
  <c r="AR16" i="6" s="1"/>
  <c r="AI156" i="6"/>
  <c r="AK156" i="6"/>
  <c r="AR44" i="6" s="1"/>
  <c r="AK157" i="6"/>
  <c r="AR45" i="6" s="1"/>
  <c r="AJ157" i="6"/>
  <c r="AR17" i="6" s="1"/>
  <c r="AI157" i="6"/>
  <c r="AJ165" i="6"/>
  <c r="AR25" i="6" s="1"/>
  <c r="AK165" i="6"/>
  <c r="AR53" i="6" s="1"/>
  <c r="AI165" i="6"/>
  <c r="AK158" i="6"/>
  <c r="AR46" i="6" s="1"/>
  <c r="AJ158" i="6"/>
  <c r="AR18" i="6" s="1"/>
  <c r="AI158" i="6"/>
  <c r="AK151" i="6"/>
  <c r="AR39" i="6" s="1"/>
  <c r="AJ151" i="6"/>
  <c r="AR11" i="6" s="1"/>
  <c r="AI151" i="6"/>
  <c r="AK164" i="6"/>
  <c r="AR52" i="6" s="1"/>
  <c r="AJ164" i="6"/>
  <c r="AR24" i="6" s="1"/>
  <c r="AI164" i="6"/>
  <c r="AI152" i="6"/>
  <c r="AK152" i="6"/>
  <c r="AR40" i="6" s="1"/>
  <c r="AJ152" i="6"/>
  <c r="AR12" i="6" s="1"/>
  <c r="AK160" i="6"/>
  <c r="AR48" i="6" s="1"/>
  <c r="AJ160" i="6"/>
  <c r="AR20" i="6" s="1"/>
  <c r="AI160" i="6"/>
  <c r="AI153" i="6"/>
  <c r="AK153" i="6"/>
  <c r="AR41" i="6" s="1"/>
  <c r="AJ153" i="6"/>
  <c r="AR13" i="6" s="1"/>
  <c r="AI161" i="6"/>
  <c r="AK161" i="6"/>
  <c r="AR49" i="6" s="1"/>
  <c r="AJ161" i="6"/>
  <c r="AR21" i="6" s="1"/>
  <c r="AK154" i="6"/>
  <c r="AR42" i="6" s="1"/>
  <c r="AJ154" i="6"/>
  <c r="AR14" i="6" s="1"/>
  <c r="AI154" i="6"/>
  <c r="AI162" i="6"/>
  <c r="AK162" i="6"/>
  <c r="AR50" i="6" s="1"/>
  <c r="AJ162" i="6"/>
  <c r="AR22" i="6" s="1"/>
  <c r="AJ155" i="6"/>
  <c r="AR15" i="6" s="1"/>
  <c r="AI155" i="6"/>
  <c r="AK155" i="6"/>
  <c r="AR43" i="6" s="1"/>
  <c r="AJ75" i="6"/>
  <c r="AO19" i="6" s="1"/>
  <c r="AI75" i="6"/>
  <c r="AI74" i="6"/>
  <c r="AJ74" i="6"/>
  <c r="AO18" i="6" s="1"/>
  <c r="AI61" i="6"/>
  <c r="AJ61" i="6"/>
  <c r="AO5" i="6" s="1"/>
  <c r="AI69" i="6"/>
  <c r="AJ69" i="6"/>
  <c r="AO13" i="6" s="1"/>
  <c r="AI62" i="6"/>
  <c r="AJ62" i="6"/>
  <c r="AO6" i="6" s="1"/>
  <c r="AJ63" i="6"/>
  <c r="AO7" i="6" s="1"/>
  <c r="AI63" i="6"/>
  <c r="AI71" i="6"/>
  <c r="AJ71" i="6"/>
  <c r="AO15" i="6" s="1"/>
  <c r="AI81" i="6"/>
  <c r="AJ81" i="6"/>
  <c r="AO25" i="6" s="1"/>
  <c r="AJ37" i="6"/>
  <c r="AN9" i="6" s="1"/>
  <c r="AI37" i="6"/>
  <c r="AK37" i="6"/>
  <c r="AN37" i="6" s="1"/>
  <c r="AJ53" i="6"/>
  <c r="AN25" i="6" s="1"/>
  <c r="AI53" i="6"/>
  <c r="AK53" i="6"/>
  <c r="AN53" i="6" s="1"/>
  <c r="AJ46" i="6"/>
  <c r="AN18" i="6" s="1"/>
  <c r="AI46" i="6"/>
  <c r="AK46" i="6"/>
  <c r="AN46" i="6" s="1"/>
  <c r="AJ47" i="6"/>
  <c r="AN19" i="6" s="1"/>
  <c r="AK47" i="6"/>
  <c r="AN47" i="6" s="1"/>
  <c r="AI47" i="6"/>
  <c r="AJ40" i="6"/>
  <c r="AN12" i="6" s="1"/>
  <c r="AI40" i="6"/>
  <c r="AK40" i="6"/>
  <c r="AN40" i="6" s="1"/>
  <c r="AJ34" i="6"/>
  <c r="AN6" i="6" s="1"/>
  <c r="AI34" i="6"/>
  <c r="AK34" i="6"/>
  <c r="AN34" i="6" s="1"/>
  <c r="AJ35" i="6"/>
  <c r="AN7" i="6" s="1"/>
  <c r="AI35" i="6"/>
  <c r="AK35" i="6"/>
  <c r="AN35" i="6" s="1"/>
  <c r="AJ43" i="6"/>
  <c r="AN15" i="6" s="1"/>
  <c r="AI43" i="6"/>
  <c r="AK43" i="6"/>
  <c r="AN43" i="6" s="1"/>
  <c r="AH419" i="6"/>
  <c r="AH55" i="6"/>
  <c r="AK33" i="6" s="1"/>
  <c r="AN33" i="6" s="1"/>
  <c r="AH167" i="6"/>
  <c r="AI149" i="6" s="1"/>
  <c r="AH279" i="6"/>
  <c r="AH391" i="6"/>
  <c r="AH503" i="6"/>
  <c r="AH615" i="6"/>
  <c r="AH727" i="6"/>
  <c r="AH839" i="6"/>
  <c r="AH195" i="6"/>
  <c r="AH139" i="6"/>
  <c r="AH251" i="6"/>
  <c r="AH363" i="6"/>
  <c r="AH475" i="6"/>
  <c r="AH587" i="6"/>
  <c r="AH699" i="6"/>
  <c r="AH811" i="6"/>
  <c r="AH83" i="6"/>
  <c r="AI66" i="6" s="1"/>
  <c r="AH111" i="6"/>
  <c r="AK110" i="6" s="1"/>
  <c r="AP54" i="6" s="1"/>
  <c r="AH223" i="6"/>
  <c r="AH335" i="6"/>
  <c r="AH447" i="6"/>
  <c r="AH559" i="6"/>
  <c r="AH671" i="6"/>
  <c r="AH783" i="6"/>
  <c r="O27" i="8"/>
  <c r="D26" i="4" s="1"/>
  <c r="C19" i="15" l="1"/>
  <c r="C7" i="15"/>
  <c r="C5" i="15"/>
  <c r="C18" i="15"/>
  <c r="C11" i="15"/>
  <c r="C4" i="15"/>
  <c r="C10" i="15"/>
  <c r="C9" i="15"/>
  <c r="C13" i="15"/>
  <c r="C24" i="15"/>
  <c r="C22" i="15"/>
  <c r="C8" i="15"/>
  <c r="C6" i="15"/>
  <c r="C14" i="15"/>
  <c r="C20" i="15"/>
  <c r="C17" i="15"/>
  <c r="C15" i="15"/>
  <c r="C23" i="15"/>
  <c r="C21" i="15"/>
  <c r="C12" i="15"/>
  <c r="C16" i="15"/>
  <c r="AK206" i="6"/>
  <c r="AT38" i="6" s="1"/>
  <c r="AK222" i="6"/>
  <c r="AT54" i="6" s="1"/>
  <c r="AI219" i="6"/>
  <c r="AI208" i="6"/>
  <c r="AK208" i="6"/>
  <c r="AT40" i="6" s="1"/>
  <c r="AI206" i="6"/>
  <c r="AI222" i="6"/>
  <c r="AK219" i="6"/>
  <c r="AT51" i="6" s="1"/>
  <c r="AK149" i="6"/>
  <c r="AR37" i="6" s="1"/>
  <c r="AI163" i="6"/>
  <c r="AK159" i="6"/>
  <c r="AR47" i="6" s="1"/>
  <c r="AK163" i="6"/>
  <c r="AR51" i="6" s="1"/>
  <c r="AI166" i="6"/>
  <c r="AI159" i="6"/>
  <c r="AK166" i="6"/>
  <c r="AR54" i="6" s="1"/>
  <c r="AK150" i="6"/>
  <c r="AR38" i="6" s="1"/>
  <c r="AI150" i="6"/>
  <c r="AI110" i="6"/>
  <c r="AK82" i="6"/>
  <c r="AO54" i="6" s="1"/>
  <c r="AI82" i="6"/>
  <c r="AI65" i="6"/>
  <c r="AI64" i="6"/>
  <c r="AI70" i="6"/>
  <c r="AI76" i="6"/>
  <c r="AI77" i="6"/>
  <c r="AI78" i="6"/>
  <c r="AI73" i="6"/>
  <c r="AI72" i="6"/>
  <c r="AI79" i="6"/>
  <c r="AI67" i="6"/>
  <c r="AI68" i="6"/>
  <c r="AI80" i="6"/>
  <c r="AI36" i="6"/>
  <c r="AK36" i="6"/>
  <c r="AN36" i="6" s="1"/>
  <c r="AK38" i="6"/>
  <c r="AN38" i="6" s="1"/>
  <c r="AI38" i="6"/>
  <c r="AI33" i="6"/>
  <c r="AI45" i="6"/>
  <c r="AK39" i="6"/>
  <c r="AN39" i="6" s="1"/>
  <c r="AI54" i="6"/>
  <c r="AK48" i="6"/>
  <c r="AN48" i="6" s="1"/>
  <c r="AI52" i="6"/>
  <c r="AI39" i="6"/>
  <c r="AK41" i="6"/>
  <c r="AN41" i="6" s="1"/>
  <c r="AK49" i="6"/>
  <c r="AN49" i="6" s="1"/>
  <c r="AI48" i="6"/>
  <c r="AK42" i="6"/>
  <c r="AN42" i="6" s="1"/>
  <c r="AK50" i="6"/>
  <c r="AN50" i="6" s="1"/>
  <c r="AI41" i="6"/>
  <c r="AI49" i="6"/>
  <c r="AK51" i="6"/>
  <c r="AN51" i="6" s="1"/>
  <c r="AI42" i="6"/>
  <c r="AI50" i="6"/>
  <c r="AK44" i="6"/>
  <c r="AN44" i="6" s="1"/>
  <c r="AK52" i="6"/>
  <c r="AN52" i="6" s="1"/>
  <c r="AI51" i="6"/>
  <c r="AK45" i="6"/>
  <c r="AN45" i="6" s="1"/>
  <c r="AI44" i="6"/>
  <c r="AK54" i="6"/>
  <c r="AN54" i="6" s="1"/>
  <c r="D28" i="7"/>
  <c r="F4" i="9"/>
  <c r="C25" i="15" l="1"/>
  <c r="C27" i="15" s="1"/>
  <c r="BR54" i="6"/>
  <c r="E27" i="7" s="1"/>
  <c r="I24" i="10" s="1"/>
  <c r="F127" i="9"/>
  <c r="G127" i="9" s="1"/>
  <c r="F128" i="9"/>
  <c r="F129" i="9"/>
  <c r="G129" i="9" s="1"/>
  <c r="F130" i="9"/>
  <c r="G130" i="9" s="1"/>
  <c r="F131" i="9"/>
  <c r="G131" i="9" s="1"/>
  <c r="F132" i="9"/>
  <c r="G132" i="9" s="1"/>
  <c r="F133" i="9"/>
  <c r="G133" i="9" s="1"/>
  <c r="F134" i="9"/>
  <c r="G134" i="9" s="1"/>
  <c r="F135" i="9"/>
  <c r="G135" i="9" s="1"/>
  <c r="F136" i="9"/>
  <c r="G136" i="9" s="1"/>
  <c r="F137" i="9"/>
  <c r="G137" i="9" s="1"/>
  <c r="F138" i="9"/>
  <c r="G138" i="9" s="1"/>
  <c r="F126" i="9"/>
  <c r="G126" i="9" s="1"/>
  <c r="G140" i="9"/>
  <c r="G141" i="9"/>
  <c r="G142" i="9"/>
  <c r="G143" i="9"/>
  <c r="F144" i="9"/>
  <c r="G144" i="9" s="1"/>
  <c r="F145" i="9"/>
  <c r="F146" i="9"/>
  <c r="G146" i="9" s="1"/>
  <c r="F72" i="9"/>
  <c r="F73" i="9"/>
  <c r="G73" i="9" s="1"/>
  <c r="F74" i="9"/>
  <c r="G74" i="9" s="1"/>
  <c r="F75" i="9"/>
  <c r="G75" i="9" s="1"/>
  <c r="F89" i="9"/>
  <c r="G89" i="9" s="1"/>
  <c r="F90" i="9"/>
  <c r="G90" i="9" s="1"/>
  <c r="F91" i="9"/>
  <c r="F92" i="9"/>
  <c r="G92" i="9" s="1"/>
  <c r="F93" i="9"/>
  <c r="G93" i="9" s="1"/>
  <c r="F94" i="9"/>
  <c r="G94" i="9" s="1"/>
  <c r="F95" i="9"/>
  <c r="G95" i="9" s="1"/>
  <c r="F96" i="9"/>
  <c r="G96" i="9" s="1"/>
  <c r="F97" i="9"/>
  <c r="G97" i="9" s="1"/>
  <c r="F98" i="9"/>
  <c r="G98" i="9" s="1"/>
  <c r="F99" i="9"/>
  <c r="G99" i="9" s="1"/>
  <c r="F100" i="9"/>
  <c r="G100" i="9" s="1"/>
  <c r="F101" i="9"/>
  <c r="G101" i="9" s="1"/>
  <c r="F102" i="9"/>
  <c r="G102" i="9" s="1"/>
  <c r="F103" i="9"/>
  <c r="G103" i="9" s="1"/>
  <c r="F104" i="9"/>
  <c r="G104" i="9" s="1"/>
  <c r="F105" i="9"/>
  <c r="G105" i="9" s="1"/>
  <c r="F106" i="9"/>
  <c r="G106" i="9" s="1"/>
  <c r="F147" i="9"/>
  <c r="G147" i="9" s="1"/>
  <c r="F148" i="9"/>
  <c r="G148" i="9" s="1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85" i="9"/>
  <c r="G186" i="9"/>
  <c r="G187" i="9"/>
  <c r="G189" i="9"/>
  <c r="G190" i="9"/>
  <c r="G191" i="9"/>
  <c r="F7" i="9"/>
  <c r="F8" i="9"/>
  <c r="F9" i="9"/>
  <c r="G8" i="9" l="1"/>
  <c r="G139" i="9"/>
  <c r="C20" i="4" s="1"/>
  <c r="F169" i="9"/>
  <c r="F168" i="9"/>
  <c r="F117" i="9"/>
  <c r="F116" i="9"/>
  <c r="F115" i="9"/>
  <c r="F114" i="9"/>
  <c r="F113" i="9"/>
  <c r="F109" i="9"/>
  <c r="F108" i="9"/>
  <c r="F88" i="9"/>
  <c r="F86" i="9"/>
  <c r="F83" i="9"/>
  <c r="F79" i="9"/>
  <c r="F77" i="9"/>
  <c r="F76" i="9"/>
  <c r="F71" i="9"/>
  <c r="F70" i="9"/>
  <c r="F69" i="9"/>
  <c r="F63" i="9"/>
  <c r="F56" i="9"/>
  <c r="F49" i="9"/>
  <c r="F44" i="9"/>
  <c r="F43" i="9"/>
  <c r="F42" i="9"/>
  <c r="F40" i="9"/>
  <c r="F39" i="9"/>
  <c r="F38" i="9"/>
  <c r="F37" i="9"/>
  <c r="F36" i="9"/>
  <c r="F35" i="9"/>
  <c r="F33" i="9"/>
  <c r="F32" i="9"/>
  <c r="F31" i="9"/>
  <c r="F30" i="9"/>
  <c r="F29" i="9"/>
  <c r="F23" i="9"/>
  <c r="F17" i="9"/>
  <c r="F13" i="9"/>
  <c r="F12" i="9"/>
  <c r="F11" i="9"/>
  <c r="F6" i="9"/>
  <c r="F5" i="9"/>
  <c r="F3" i="9"/>
  <c r="F18" i="9"/>
  <c r="F19" i="9"/>
  <c r="I19" i="9" s="1"/>
  <c r="F20" i="9"/>
  <c r="F21" i="9"/>
  <c r="F10" i="9" l="1"/>
  <c r="F24" i="9"/>
  <c r="F25" i="9"/>
  <c r="F26" i="9"/>
  <c r="F27" i="9"/>
  <c r="F45" i="9"/>
  <c r="F46" i="9"/>
  <c r="F47" i="9"/>
  <c r="F50" i="9"/>
  <c r="F51" i="9"/>
  <c r="F52" i="9"/>
  <c r="F53" i="9"/>
  <c r="F54" i="9"/>
  <c r="F57" i="9"/>
  <c r="F58" i="9"/>
  <c r="F59" i="9"/>
  <c r="F60" i="9"/>
  <c r="F61" i="9"/>
  <c r="F64" i="9"/>
  <c r="F65" i="9"/>
  <c r="F66" i="9"/>
  <c r="F67" i="9"/>
  <c r="F110" i="9"/>
  <c r="F111" i="9"/>
  <c r="F119" i="9"/>
  <c r="F120" i="9"/>
  <c r="F121" i="9"/>
  <c r="F122" i="9"/>
  <c r="F123" i="9"/>
  <c r="F124" i="9"/>
  <c r="F170" i="9"/>
  <c r="F171" i="9"/>
  <c r="F172" i="9"/>
  <c r="F173" i="9"/>
  <c r="F175" i="9"/>
  <c r="F176" i="9"/>
  <c r="F177" i="9"/>
  <c r="F178" i="9"/>
  <c r="F179" i="9"/>
  <c r="F180" i="9"/>
  <c r="F193" i="9"/>
  <c r="F194" i="9"/>
  <c r="F195" i="9"/>
  <c r="F196" i="9"/>
  <c r="F197" i="9"/>
  <c r="F198" i="9"/>
  <c r="F199" i="9"/>
  <c r="F201" i="9"/>
  <c r="F202" i="9"/>
  <c r="F203" i="9"/>
  <c r="F204" i="9"/>
  <c r="F205" i="9"/>
  <c r="F206" i="9"/>
  <c r="G205" i="9" l="1"/>
  <c r="G204" i="9"/>
  <c r="G202" i="9"/>
  <c r="G201" i="9"/>
  <c r="G199" i="9"/>
  <c r="G198" i="9"/>
  <c r="G196" i="9"/>
  <c r="G195" i="9"/>
  <c r="G194" i="9"/>
  <c r="G192" i="9"/>
  <c r="G184" i="9"/>
  <c r="G183" i="9"/>
  <c r="G182" i="9"/>
  <c r="G180" i="9"/>
  <c r="G179" i="9"/>
  <c r="G177" i="9"/>
  <c r="G175" i="9"/>
  <c r="G173" i="9"/>
  <c r="G172" i="9"/>
  <c r="G171" i="9"/>
  <c r="G168" i="9"/>
  <c r="G124" i="9"/>
  <c r="G123" i="9"/>
  <c r="G122" i="9"/>
  <c r="G120" i="9"/>
  <c r="G119" i="9"/>
  <c r="G117" i="9"/>
  <c r="G116" i="9"/>
  <c r="G114" i="9"/>
  <c r="G113" i="9"/>
  <c r="G111" i="9"/>
  <c r="G110" i="9"/>
  <c r="G108" i="9"/>
  <c r="G88" i="9"/>
  <c r="G86" i="9"/>
  <c r="G85" i="9"/>
  <c r="G84" i="9"/>
  <c r="G83" i="9"/>
  <c r="G81" i="9"/>
  <c r="G80" i="9"/>
  <c r="G79" i="9"/>
  <c r="G77" i="9"/>
  <c r="G76" i="9"/>
  <c r="G71" i="9"/>
  <c r="G69" i="9"/>
  <c r="G67" i="9"/>
  <c r="G66" i="9"/>
  <c r="G65" i="9"/>
  <c r="G63" i="9"/>
  <c r="G61" i="9"/>
  <c r="G60" i="9"/>
  <c r="G59" i="9"/>
  <c r="G57" i="9"/>
  <c r="G56" i="9"/>
  <c r="G54" i="9"/>
  <c r="G53" i="9"/>
  <c r="G52" i="9"/>
  <c r="G50" i="9"/>
  <c r="G49" i="9"/>
  <c r="G47" i="9"/>
  <c r="G46" i="9"/>
  <c r="G45" i="9"/>
  <c r="G43" i="9"/>
  <c r="G42" i="9"/>
  <c r="G40" i="9"/>
  <c r="G39" i="9"/>
  <c r="G38" i="9"/>
  <c r="G37" i="9"/>
  <c r="G35" i="9"/>
  <c r="G33" i="9"/>
  <c r="G32" i="9"/>
  <c r="G29" i="9"/>
  <c r="G27" i="9"/>
  <c r="G26" i="9"/>
  <c r="G23" i="9"/>
  <c r="I23" i="9" s="1"/>
  <c r="G21" i="9"/>
  <c r="I21" i="9" s="1"/>
  <c r="G20" i="9"/>
  <c r="I20" i="9" s="1"/>
  <c r="G18" i="9"/>
  <c r="I18" i="9" s="1"/>
  <c r="G17" i="9"/>
  <c r="I17" i="9" s="1"/>
  <c r="G15" i="9"/>
  <c r="G13" i="9"/>
  <c r="G11" i="9"/>
  <c r="G181" i="9" l="1"/>
  <c r="C23" i="4" s="1"/>
  <c r="O9" i="7"/>
  <c r="P9" i="7" s="1"/>
  <c r="D8" i="11" s="1"/>
  <c r="O13" i="7"/>
  <c r="O17" i="7"/>
  <c r="P17" i="7" s="1"/>
  <c r="D16" i="11" s="1"/>
  <c r="O21" i="7"/>
  <c r="P21" i="7" s="1"/>
  <c r="D20" i="11" s="1"/>
  <c r="O25" i="7"/>
  <c r="P25" i="7" s="1"/>
  <c r="D24" i="11" s="1"/>
  <c r="O6" i="7"/>
  <c r="P6" i="7" s="1"/>
  <c r="D5" i="11" s="1"/>
  <c r="O10" i="7"/>
  <c r="P10" i="7" s="1"/>
  <c r="D9" i="11" s="1"/>
  <c r="O14" i="7"/>
  <c r="P14" i="7" s="1"/>
  <c r="D13" i="11" s="1"/>
  <c r="O18" i="7"/>
  <c r="P18" i="7" s="1"/>
  <c r="D17" i="11" s="1"/>
  <c r="O22" i="7"/>
  <c r="P22" i="7" s="1"/>
  <c r="D21" i="11" s="1"/>
  <c r="O26" i="7"/>
  <c r="P26" i="7" s="1"/>
  <c r="D25" i="11" s="1"/>
  <c r="O7" i="7"/>
  <c r="P7" i="7" s="1"/>
  <c r="D6" i="11" s="1"/>
  <c r="O11" i="7"/>
  <c r="P11" i="7" s="1"/>
  <c r="D10" i="11" s="1"/>
  <c r="O15" i="7"/>
  <c r="P15" i="7" s="1"/>
  <c r="D14" i="11" s="1"/>
  <c r="O19" i="7"/>
  <c r="P19" i="7" s="1"/>
  <c r="D18" i="11" s="1"/>
  <c r="O23" i="7"/>
  <c r="P23" i="7" s="1"/>
  <c r="D22" i="11" s="1"/>
  <c r="O5" i="7"/>
  <c r="O8" i="7"/>
  <c r="P8" i="7" s="1"/>
  <c r="D7" i="11" s="1"/>
  <c r="O12" i="7"/>
  <c r="P12" i="7" s="1"/>
  <c r="D11" i="11" s="1"/>
  <c r="O16" i="7"/>
  <c r="P16" i="7" s="1"/>
  <c r="D15" i="11" s="1"/>
  <c r="O20" i="7"/>
  <c r="P20" i="7" s="1"/>
  <c r="D19" i="11" s="1"/>
  <c r="O24" i="7"/>
  <c r="P24" i="7" s="1"/>
  <c r="D23" i="11" s="1"/>
  <c r="P13" i="7"/>
  <c r="D12" i="11" s="1"/>
  <c r="G5" i="9"/>
  <c r="G9" i="9"/>
  <c r="G6" i="9"/>
  <c r="G7" i="9"/>
  <c r="G10" i="9" l="1"/>
  <c r="O28" i="7"/>
  <c r="P5" i="7"/>
  <c r="P28" i="7" s="1"/>
  <c r="D6" i="8"/>
  <c r="D10" i="8"/>
  <c r="D14" i="8"/>
  <c r="D18" i="8"/>
  <c r="D21" i="8"/>
  <c r="D25" i="8"/>
  <c r="D9" i="8"/>
  <c r="D7" i="8"/>
  <c r="D11" i="8"/>
  <c r="D15" i="8"/>
  <c r="D19" i="8"/>
  <c r="D22" i="8"/>
  <c r="D26" i="8"/>
  <c r="D17" i="8"/>
  <c r="D24" i="8"/>
  <c r="D8" i="8"/>
  <c r="D12" i="8"/>
  <c r="D16" i="8"/>
  <c r="D20" i="8"/>
  <c r="D23" i="8"/>
  <c r="D5" i="8"/>
  <c r="D13" i="8"/>
  <c r="D33" i="5"/>
  <c r="E33" i="5"/>
  <c r="E40" i="5" s="1"/>
  <c r="F33" i="5"/>
  <c r="F40" i="5" s="1"/>
  <c r="G33" i="5"/>
  <c r="G40" i="5" s="1"/>
  <c r="H33" i="5"/>
  <c r="H40" i="5" s="1"/>
  <c r="I33" i="5"/>
  <c r="I40" i="5" s="1"/>
  <c r="J33" i="5"/>
  <c r="J40" i="5" s="1"/>
  <c r="K33" i="5"/>
  <c r="K40" i="5" s="1"/>
  <c r="L33" i="5"/>
  <c r="L40" i="5" s="1"/>
  <c r="M33" i="5"/>
  <c r="N33" i="5"/>
  <c r="N40" i="5" s="1"/>
  <c r="D40" i="5" l="1"/>
  <c r="O33" i="5"/>
  <c r="D4" i="11"/>
  <c r="D27" i="11" s="1"/>
  <c r="D28" i="8"/>
  <c r="C2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AJ562" i="6" l="1"/>
  <c r="AI864" i="6"/>
  <c r="AI863" i="6"/>
  <c r="AI862" i="6"/>
  <c r="AI861" i="6"/>
  <c r="AI860" i="6"/>
  <c r="AI859" i="6"/>
  <c r="AI858" i="6"/>
  <c r="AI857" i="6"/>
  <c r="AI856" i="6"/>
  <c r="AI855" i="6"/>
  <c r="AI854" i="6"/>
  <c r="AI853" i="6"/>
  <c r="AI852" i="6"/>
  <c r="AI851" i="6"/>
  <c r="AI850" i="6"/>
  <c r="AI849" i="6"/>
  <c r="AI848" i="6"/>
  <c r="AI847" i="6"/>
  <c r="AI846" i="6"/>
  <c r="AI845" i="6"/>
  <c r="AI844" i="6"/>
  <c r="AI837" i="6"/>
  <c r="AI836" i="6"/>
  <c r="AI835" i="6"/>
  <c r="AI834" i="6"/>
  <c r="AI833" i="6"/>
  <c r="AI832" i="6"/>
  <c r="AI831" i="6"/>
  <c r="AI830" i="6"/>
  <c r="AI829" i="6"/>
  <c r="AI828" i="6"/>
  <c r="AI827" i="6"/>
  <c r="AI826" i="6"/>
  <c r="AI825" i="6"/>
  <c r="AI824" i="6"/>
  <c r="AI823" i="6"/>
  <c r="AI822" i="6"/>
  <c r="AI821" i="6"/>
  <c r="AI820" i="6"/>
  <c r="AI819" i="6"/>
  <c r="AI818" i="6"/>
  <c r="AI817" i="6"/>
  <c r="AI816" i="6"/>
  <c r="AI809" i="6"/>
  <c r="AI808" i="6"/>
  <c r="AI807" i="6"/>
  <c r="AI806" i="6"/>
  <c r="AI805" i="6"/>
  <c r="AI804" i="6"/>
  <c r="AI803" i="6"/>
  <c r="AI802" i="6"/>
  <c r="AI801" i="6"/>
  <c r="AI800" i="6"/>
  <c r="AI799" i="6"/>
  <c r="AI798" i="6"/>
  <c r="AI797" i="6"/>
  <c r="AI796" i="6"/>
  <c r="AI795" i="6"/>
  <c r="AI794" i="6"/>
  <c r="AI793" i="6"/>
  <c r="AI792" i="6"/>
  <c r="AI791" i="6"/>
  <c r="AI790" i="6"/>
  <c r="AI789" i="6"/>
  <c r="AI788" i="6"/>
  <c r="AI781" i="6"/>
  <c r="AI780" i="6"/>
  <c r="AI779" i="6"/>
  <c r="AI778" i="6"/>
  <c r="AI777" i="6"/>
  <c r="AI776" i="6"/>
  <c r="AI775" i="6"/>
  <c r="AI774" i="6"/>
  <c r="AI773" i="6"/>
  <c r="AI772" i="6"/>
  <c r="AI771" i="6"/>
  <c r="AI770" i="6"/>
  <c r="AI769" i="6"/>
  <c r="AI768" i="6"/>
  <c r="AI767" i="6"/>
  <c r="AI766" i="6"/>
  <c r="AI765" i="6"/>
  <c r="AI764" i="6"/>
  <c r="AI763" i="6"/>
  <c r="AI762" i="6"/>
  <c r="AI761" i="6"/>
  <c r="AI760" i="6"/>
  <c r="AI753" i="6"/>
  <c r="AI752" i="6"/>
  <c r="AI751" i="6"/>
  <c r="AI750" i="6"/>
  <c r="AI749" i="6"/>
  <c r="AI748" i="6"/>
  <c r="AI747" i="6"/>
  <c r="AI746" i="6"/>
  <c r="AI745" i="6"/>
  <c r="AI744" i="6"/>
  <c r="AI743" i="6"/>
  <c r="AI742" i="6"/>
  <c r="AI741" i="6"/>
  <c r="AI740" i="6"/>
  <c r="AI739" i="6"/>
  <c r="AI738" i="6"/>
  <c r="AI737" i="6"/>
  <c r="AI736" i="6"/>
  <c r="AI735" i="6"/>
  <c r="AI734" i="6"/>
  <c r="AI733" i="6"/>
  <c r="AI732" i="6"/>
  <c r="AI725" i="6"/>
  <c r="AI724" i="6"/>
  <c r="AI723" i="6"/>
  <c r="AI722" i="6"/>
  <c r="AI721" i="6"/>
  <c r="AI720" i="6"/>
  <c r="AI719" i="6"/>
  <c r="AI718" i="6"/>
  <c r="AI717" i="6"/>
  <c r="AI716" i="6"/>
  <c r="AI715" i="6"/>
  <c r="AI714" i="6"/>
  <c r="AI713" i="6"/>
  <c r="AI712" i="6"/>
  <c r="AI711" i="6"/>
  <c r="AI710" i="6"/>
  <c r="AI709" i="6"/>
  <c r="AI708" i="6"/>
  <c r="AI707" i="6"/>
  <c r="AI706" i="6"/>
  <c r="AI705" i="6"/>
  <c r="AI704" i="6"/>
  <c r="AI697" i="6"/>
  <c r="AI696" i="6"/>
  <c r="AI695" i="6"/>
  <c r="AI694" i="6"/>
  <c r="AI693" i="6"/>
  <c r="AI692" i="6"/>
  <c r="AI691" i="6"/>
  <c r="AI690" i="6"/>
  <c r="AI689" i="6"/>
  <c r="AI688" i="6"/>
  <c r="AI687" i="6"/>
  <c r="AI686" i="6"/>
  <c r="AI685" i="6"/>
  <c r="AI684" i="6"/>
  <c r="AI683" i="6"/>
  <c r="AI682" i="6"/>
  <c r="AI681" i="6"/>
  <c r="AI680" i="6"/>
  <c r="AI679" i="6"/>
  <c r="AI678" i="6"/>
  <c r="AI677" i="6"/>
  <c r="AI676" i="6"/>
  <c r="AI669" i="6"/>
  <c r="AI668" i="6"/>
  <c r="AI667" i="6"/>
  <c r="AI666" i="6"/>
  <c r="AI665" i="6"/>
  <c r="AI664" i="6"/>
  <c r="AI663" i="6"/>
  <c r="AI662" i="6"/>
  <c r="AI661" i="6"/>
  <c r="AI660" i="6"/>
  <c r="AI659" i="6"/>
  <c r="AI658" i="6"/>
  <c r="AI657" i="6"/>
  <c r="AI656" i="6"/>
  <c r="AI655" i="6"/>
  <c r="AI654" i="6"/>
  <c r="AI653" i="6"/>
  <c r="AI652" i="6"/>
  <c r="AI651" i="6"/>
  <c r="AI650" i="6"/>
  <c r="AI649" i="6"/>
  <c r="AI648" i="6"/>
  <c r="AI641" i="6"/>
  <c r="AI640" i="6"/>
  <c r="AI639" i="6"/>
  <c r="AI638" i="6"/>
  <c r="AI637" i="6"/>
  <c r="AI636" i="6"/>
  <c r="AI635" i="6"/>
  <c r="AI634" i="6"/>
  <c r="AI633" i="6"/>
  <c r="AI632" i="6"/>
  <c r="AI631" i="6"/>
  <c r="AI630" i="6"/>
  <c r="AI629" i="6"/>
  <c r="AI628" i="6"/>
  <c r="AI627" i="6"/>
  <c r="AI626" i="6"/>
  <c r="AI625" i="6"/>
  <c r="AI624" i="6"/>
  <c r="AI623" i="6"/>
  <c r="AI622" i="6"/>
  <c r="AI621" i="6"/>
  <c r="AI620" i="6"/>
  <c r="AI613" i="6"/>
  <c r="AI612" i="6"/>
  <c r="AI611" i="6"/>
  <c r="AI610" i="6"/>
  <c r="AI609" i="6"/>
  <c r="AI608" i="6"/>
  <c r="AI607" i="6"/>
  <c r="AI606" i="6"/>
  <c r="AI605" i="6"/>
  <c r="AI604" i="6"/>
  <c r="AI603" i="6"/>
  <c r="AI602" i="6"/>
  <c r="AI601" i="6"/>
  <c r="AI600" i="6"/>
  <c r="AI599" i="6"/>
  <c r="AI598" i="6"/>
  <c r="AI597" i="6"/>
  <c r="AI596" i="6"/>
  <c r="AI595" i="6"/>
  <c r="AI594" i="6"/>
  <c r="AI593" i="6"/>
  <c r="AI592" i="6"/>
  <c r="AI529" i="6"/>
  <c r="AI528" i="6"/>
  <c r="AI527" i="6"/>
  <c r="AI526" i="6"/>
  <c r="AI525" i="6"/>
  <c r="AI524" i="6"/>
  <c r="AI523" i="6"/>
  <c r="AI522" i="6"/>
  <c r="AI521" i="6"/>
  <c r="AI520" i="6"/>
  <c r="AI519" i="6"/>
  <c r="AI518" i="6"/>
  <c r="AI517" i="6"/>
  <c r="AI516" i="6"/>
  <c r="AI515" i="6"/>
  <c r="AI514" i="6"/>
  <c r="AI513" i="6"/>
  <c r="AI512" i="6"/>
  <c r="AI511" i="6"/>
  <c r="AI510" i="6"/>
  <c r="AI509" i="6"/>
  <c r="AI508" i="6"/>
  <c r="AI501" i="6"/>
  <c r="AI500" i="6"/>
  <c r="AI499" i="6"/>
  <c r="AI498" i="6"/>
  <c r="AI497" i="6"/>
  <c r="AI496" i="6"/>
  <c r="AI495" i="6"/>
  <c r="AI494" i="6"/>
  <c r="AI493" i="6"/>
  <c r="AI492" i="6"/>
  <c r="AI491" i="6"/>
  <c r="AI490" i="6"/>
  <c r="AI489" i="6"/>
  <c r="AI488" i="6"/>
  <c r="AI487" i="6"/>
  <c r="AI486" i="6"/>
  <c r="AI485" i="6"/>
  <c r="AI484" i="6"/>
  <c r="AI483" i="6"/>
  <c r="AI482" i="6"/>
  <c r="AI481" i="6"/>
  <c r="AI480" i="6"/>
  <c r="AI444" i="6"/>
  <c r="AI443" i="6"/>
  <c r="AI442" i="6"/>
  <c r="AI441" i="6"/>
  <c r="AI440" i="6"/>
  <c r="AI438" i="6"/>
  <c r="AI437" i="6"/>
  <c r="AI436" i="6"/>
  <c r="AI435" i="6"/>
  <c r="AI434" i="6"/>
  <c r="AI433" i="6"/>
  <c r="AI432" i="6"/>
  <c r="AI431" i="6"/>
  <c r="AI430" i="6"/>
  <c r="AI429" i="6"/>
  <c r="AI428" i="6"/>
  <c r="AI427" i="6"/>
  <c r="AI426" i="6"/>
  <c r="AI425" i="6"/>
  <c r="AI424" i="6"/>
  <c r="AI417" i="6"/>
  <c r="AI416" i="6"/>
  <c r="AI415" i="6"/>
  <c r="AI414" i="6"/>
  <c r="AI413" i="6"/>
  <c r="AI412" i="6"/>
  <c r="AI411" i="6"/>
  <c r="AI410" i="6"/>
  <c r="AI408" i="6"/>
  <c r="AI407" i="6"/>
  <c r="AI406" i="6"/>
  <c r="AI405" i="6"/>
  <c r="AI404" i="6"/>
  <c r="AI403" i="6"/>
  <c r="AI402" i="6"/>
  <c r="AI401" i="6"/>
  <c r="AI400" i="6"/>
  <c r="AI399" i="6"/>
  <c r="AI398" i="6"/>
  <c r="AI397" i="6"/>
  <c r="AI396" i="6"/>
  <c r="AI389" i="6"/>
  <c r="AI388" i="6"/>
  <c r="AI387" i="6"/>
  <c r="AI386" i="6"/>
  <c r="AI385" i="6"/>
  <c r="AI384" i="6"/>
  <c r="AI383" i="6"/>
  <c r="AI382" i="6"/>
  <c r="AI381" i="6"/>
  <c r="AI380" i="6"/>
  <c r="AI379" i="6"/>
  <c r="AI378" i="6"/>
  <c r="AI377" i="6"/>
  <c r="AI376" i="6"/>
  <c r="AI375" i="6"/>
  <c r="AI374" i="6"/>
  <c r="AI372" i="6"/>
  <c r="AI371" i="6"/>
  <c r="AI370" i="6"/>
  <c r="AI368" i="6"/>
  <c r="AI361" i="6"/>
  <c r="AI360" i="6"/>
  <c r="AI359" i="6"/>
  <c r="AI358" i="6"/>
  <c r="AI357" i="6"/>
  <c r="AI356" i="6"/>
  <c r="AI355" i="6"/>
  <c r="AI354" i="6"/>
  <c r="AI353" i="6"/>
  <c r="AI352" i="6"/>
  <c r="AI351" i="6"/>
  <c r="AI350" i="6"/>
  <c r="AI349" i="6"/>
  <c r="AI348" i="6"/>
  <c r="AI347" i="6"/>
  <c r="AI346" i="6"/>
  <c r="AI345" i="6"/>
  <c r="AI344" i="6"/>
  <c r="AI343" i="6"/>
  <c r="AI342" i="6"/>
  <c r="AI341" i="6"/>
  <c r="AI340" i="6"/>
  <c r="AI332" i="6"/>
  <c r="AI331" i="6"/>
  <c r="AI330" i="6"/>
  <c r="AI329" i="6"/>
  <c r="AI328" i="6"/>
  <c r="AI327" i="6"/>
  <c r="AI326" i="6"/>
  <c r="AI325" i="6"/>
  <c r="AI324" i="6"/>
  <c r="AI323" i="6"/>
  <c r="AI322" i="6"/>
  <c r="AI321" i="6"/>
  <c r="AI320" i="6"/>
  <c r="AI319" i="6"/>
  <c r="AI318" i="6"/>
  <c r="AI317" i="6"/>
  <c r="AI316" i="6"/>
  <c r="AI315" i="6"/>
  <c r="AI314" i="6"/>
  <c r="AI313" i="6"/>
  <c r="AI312" i="6"/>
  <c r="AI249" i="6"/>
  <c r="AI248" i="6"/>
  <c r="AI247" i="6"/>
  <c r="AI246" i="6"/>
  <c r="AI245" i="6"/>
  <c r="AI244" i="6"/>
  <c r="AI243" i="6"/>
  <c r="AI242" i="6"/>
  <c r="AI241" i="6"/>
  <c r="AI240" i="6"/>
  <c r="AI239" i="6"/>
  <c r="AI238" i="6"/>
  <c r="AI237" i="6"/>
  <c r="AI236" i="6"/>
  <c r="AI235" i="6"/>
  <c r="AI234" i="6"/>
  <c r="AI233" i="6"/>
  <c r="AI232" i="6"/>
  <c r="AI231" i="6"/>
  <c r="AI230" i="6"/>
  <c r="AI229" i="6"/>
  <c r="AI228" i="6"/>
  <c r="AI200" i="6"/>
  <c r="AI193" i="6"/>
  <c r="AI192" i="6"/>
  <c r="AI191" i="6"/>
  <c r="AI190" i="6"/>
  <c r="AI189" i="6"/>
  <c r="AI188" i="6"/>
  <c r="AI187" i="6"/>
  <c r="AI186" i="6"/>
  <c r="AI185" i="6"/>
  <c r="AI184" i="6"/>
  <c r="AI183" i="6"/>
  <c r="AI182" i="6"/>
  <c r="AI181" i="6"/>
  <c r="AI180" i="6"/>
  <c r="AI179" i="6"/>
  <c r="AI178" i="6"/>
  <c r="AI177" i="6"/>
  <c r="AI176" i="6"/>
  <c r="AI175" i="6"/>
  <c r="AI174" i="6"/>
  <c r="AI173" i="6"/>
  <c r="AI172" i="6"/>
  <c r="AI144" i="6"/>
  <c r="AI109" i="6"/>
  <c r="AI108" i="6"/>
  <c r="AI107" i="6"/>
  <c r="AI106" i="6"/>
  <c r="AI105" i="6"/>
  <c r="AI104" i="6"/>
  <c r="AI103" i="6"/>
  <c r="AI102" i="6"/>
  <c r="AI101" i="6"/>
  <c r="AI100" i="6"/>
  <c r="AI99" i="6"/>
  <c r="AI98" i="6"/>
  <c r="AI97" i="6"/>
  <c r="AI96" i="6"/>
  <c r="AI95" i="6"/>
  <c r="AI94" i="6"/>
  <c r="AI93" i="6"/>
  <c r="AI92" i="6"/>
  <c r="AI91" i="6"/>
  <c r="AI90" i="6"/>
  <c r="AI89" i="6"/>
  <c r="AI88" i="6"/>
  <c r="AI32" i="6"/>
  <c r="AH16" i="6"/>
  <c r="AH17" i="6"/>
  <c r="AH18" i="6"/>
  <c r="AH19" i="6"/>
  <c r="AJ394" i="6"/>
  <c r="AJ422" i="6"/>
  <c r="AJ478" i="6"/>
  <c r="AJ506" i="6"/>
  <c r="AJ534" i="6"/>
  <c r="AJ590" i="6"/>
  <c r="C24" i="5"/>
  <c r="AJ618" i="6" s="1"/>
  <c r="C25" i="5"/>
  <c r="AJ646" i="6" s="1"/>
  <c r="C26" i="5"/>
  <c r="AJ674" i="6" s="1"/>
  <c r="C27" i="5"/>
  <c r="AJ702" i="6" s="1"/>
  <c r="C28" i="5"/>
  <c r="AJ730" i="6" s="1"/>
  <c r="C29" i="5"/>
  <c r="AJ758" i="6" s="1"/>
  <c r="C30" i="5"/>
  <c r="AJ786" i="6" s="1"/>
  <c r="C31" i="5"/>
  <c r="AJ814" i="6" s="1"/>
  <c r="C32" i="5"/>
  <c r="AJ842" i="6" s="1"/>
  <c r="AK537" i="6" l="1"/>
  <c r="AI537" i="6"/>
  <c r="AK541" i="6"/>
  <c r="BF37" i="6" s="1"/>
  <c r="AI541" i="6"/>
  <c r="AK545" i="6"/>
  <c r="BF41" i="6" s="1"/>
  <c r="AI545" i="6"/>
  <c r="AK549" i="6"/>
  <c r="BF45" i="6" s="1"/>
  <c r="AI549" i="6"/>
  <c r="AK553" i="6"/>
  <c r="AI553" i="6"/>
  <c r="AK557" i="6"/>
  <c r="BF53" i="6" s="1"/>
  <c r="AI557" i="6"/>
  <c r="AK565" i="6"/>
  <c r="AI565" i="6"/>
  <c r="AK569" i="6"/>
  <c r="BG37" i="6" s="1"/>
  <c r="AI569" i="6"/>
  <c r="AK573" i="6"/>
  <c r="AI573" i="6"/>
  <c r="AK577" i="6"/>
  <c r="BG45" i="6" s="1"/>
  <c r="AI577" i="6"/>
  <c r="AK581" i="6"/>
  <c r="BG49" i="6" s="1"/>
  <c r="AI581" i="6"/>
  <c r="AK585" i="6"/>
  <c r="BG53" i="6" s="1"/>
  <c r="AI585" i="6"/>
  <c r="AI117" i="6"/>
  <c r="AK117" i="6"/>
  <c r="AQ33" i="6" s="1"/>
  <c r="AK453" i="6"/>
  <c r="BC33" i="6" s="1"/>
  <c r="AI453" i="6"/>
  <c r="AK457" i="6"/>
  <c r="AI457" i="6"/>
  <c r="AK461" i="6"/>
  <c r="BC41" i="6" s="1"/>
  <c r="AI461" i="6"/>
  <c r="AK465" i="6"/>
  <c r="BC45" i="6" s="1"/>
  <c r="AI465" i="6"/>
  <c r="AK469" i="6"/>
  <c r="BC49" i="6" s="1"/>
  <c r="AI469" i="6"/>
  <c r="AK473" i="6"/>
  <c r="AI473" i="6"/>
  <c r="AI118" i="6"/>
  <c r="AK118" i="6"/>
  <c r="AQ34" i="6" s="1"/>
  <c r="AI122" i="6"/>
  <c r="AK122" i="6"/>
  <c r="AQ38" i="6" s="1"/>
  <c r="AI126" i="6"/>
  <c r="AK126" i="6"/>
  <c r="AQ42" i="6" s="1"/>
  <c r="AI130" i="6"/>
  <c r="AK130" i="6"/>
  <c r="AQ46" i="6" s="1"/>
  <c r="AI134" i="6"/>
  <c r="AK134" i="6"/>
  <c r="AQ50" i="6" s="1"/>
  <c r="AK454" i="6"/>
  <c r="BC34" i="6" s="1"/>
  <c r="AI454" i="6"/>
  <c r="AK458" i="6"/>
  <c r="BC38" i="6" s="1"/>
  <c r="AI458" i="6"/>
  <c r="AK462" i="6"/>
  <c r="BC42" i="6" s="1"/>
  <c r="AI462" i="6"/>
  <c r="AK466" i="6"/>
  <c r="BC46" i="6" s="1"/>
  <c r="AI466" i="6"/>
  <c r="AK470" i="6"/>
  <c r="BC50" i="6" s="1"/>
  <c r="AI470" i="6"/>
  <c r="AK538" i="6"/>
  <c r="BF34" i="6" s="1"/>
  <c r="AI538" i="6"/>
  <c r="AK542" i="6"/>
  <c r="BF38" i="6" s="1"/>
  <c r="AI542" i="6"/>
  <c r="AK546" i="6"/>
  <c r="BF42" i="6" s="1"/>
  <c r="AI546" i="6"/>
  <c r="AK550" i="6"/>
  <c r="AI550" i="6"/>
  <c r="AK554" i="6"/>
  <c r="BF50" i="6" s="1"/>
  <c r="AI554" i="6"/>
  <c r="AK566" i="6"/>
  <c r="BG34" i="6" s="1"/>
  <c r="AI566" i="6"/>
  <c r="AK570" i="6"/>
  <c r="BG38" i="6" s="1"/>
  <c r="AI570" i="6"/>
  <c r="AK574" i="6"/>
  <c r="BG42" i="6" s="1"/>
  <c r="AI574" i="6"/>
  <c r="AK578" i="6"/>
  <c r="BG46" i="6" s="1"/>
  <c r="AI578" i="6"/>
  <c r="AK582" i="6"/>
  <c r="AI582" i="6"/>
  <c r="AI125" i="6"/>
  <c r="AK125" i="6"/>
  <c r="AQ41" i="6" s="1"/>
  <c r="AI119" i="6"/>
  <c r="AK119" i="6"/>
  <c r="AQ35" i="6" s="1"/>
  <c r="AI135" i="6"/>
  <c r="AK135" i="6"/>
  <c r="AQ51" i="6" s="1"/>
  <c r="AK455" i="6"/>
  <c r="BC35" i="6" s="1"/>
  <c r="AI455" i="6"/>
  <c r="AK459" i="6"/>
  <c r="BC39" i="6" s="1"/>
  <c r="AI459" i="6"/>
  <c r="AK463" i="6"/>
  <c r="BC43" i="6" s="1"/>
  <c r="AI463" i="6"/>
  <c r="AK467" i="6"/>
  <c r="BC47" i="6" s="1"/>
  <c r="AI467" i="6"/>
  <c r="AK471" i="6"/>
  <c r="BC51" i="6" s="1"/>
  <c r="AI471" i="6"/>
  <c r="AK539" i="6"/>
  <c r="BF35" i="6" s="1"/>
  <c r="AI539" i="6"/>
  <c r="AK543" i="6"/>
  <c r="AI543" i="6"/>
  <c r="AK547" i="6"/>
  <c r="BF43" i="6" s="1"/>
  <c r="AI547" i="6"/>
  <c r="AK551" i="6"/>
  <c r="BF47" i="6" s="1"/>
  <c r="AI551" i="6"/>
  <c r="AK555" i="6"/>
  <c r="BF51" i="6" s="1"/>
  <c r="AI555" i="6"/>
  <c r="AK567" i="6"/>
  <c r="AI567" i="6"/>
  <c r="AK571" i="6"/>
  <c r="BG39" i="6" s="1"/>
  <c r="AI571" i="6"/>
  <c r="AK575" i="6"/>
  <c r="AI575" i="6"/>
  <c r="AK579" i="6"/>
  <c r="BG47" i="6" s="1"/>
  <c r="AI579" i="6"/>
  <c r="AK583" i="6"/>
  <c r="AI583" i="6"/>
  <c r="AI121" i="6"/>
  <c r="AK121" i="6"/>
  <c r="AQ37" i="6" s="1"/>
  <c r="AI129" i="6"/>
  <c r="AK129" i="6"/>
  <c r="AQ45" i="6" s="1"/>
  <c r="AI133" i="6"/>
  <c r="AK133" i="6"/>
  <c r="AQ49" i="6" s="1"/>
  <c r="AI137" i="6"/>
  <c r="AK137" i="6"/>
  <c r="AQ53" i="6" s="1"/>
  <c r="AI123" i="6"/>
  <c r="AK123" i="6"/>
  <c r="AQ39" i="6" s="1"/>
  <c r="AI127" i="6"/>
  <c r="AK127" i="6"/>
  <c r="AQ43" i="6" s="1"/>
  <c r="AI131" i="6"/>
  <c r="AK131" i="6"/>
  <c r="AQ47" i="6" s="1"/>
  <c r="AI116" i="6"/>
  <c r="AK116" i="6"/>
  <c r="AI120" i="6"/>
  <c r="AK120" i="6"/>
  <c r="AQ36" i="6" s="1"/>
  <c r="AI124" i="6"/>
  <c r="AK124" i="6"/>
  <c r="AQ40" i="6" s="1"/>
  <c r="AI128" i="6"/>
  <c r="AK128" i="6"/>
  <c r="AQ44" i="6" s="1"/>
  <c r="AI132" i="6"/>
  <c r="AK132" i="6"/>
  <c r="AQ48" i="6" s="1"/>
  <c r="AI136" i="6"/>
  <c r="AK136" i="6"/>
  <c r="AQ52" i="6" s="1"/>
  <c r="AK452" i="6"/>
  <c r="AI452" i="6"/>
  <c r="AK456" i="6"/>
  <c r="BC36" i="6" s="1"/>
  <c r="AI456" i="6"/>
  <c r="AK460" i="6"/>
  <c r="BC40" i="6" s="1"/>
  <c r="AI460" i="6"/>
  <c r="AK464" i="6"/>
  <c r="BC44" i="6" s="1"/>
  <c r="AI464" i="6"/>
  <c r="AK468" i="6"/>
  <c r="BC48" i="6" s="1"/>
  <c r="AI468" i="6"/>
  <c r="AK472" i="6"/>
  <c r="BC52" i="6" s="1"/>
  <c r="AI472" i="6"/>
  <c r="AK536" i="6"/>
  <c r="AI536" i="6"/>
  <c r="AK540" i="6"/>
  <c r="BF36" i="6" s="1"/>
  <c r="AI540" i="6"/>
  <c r="AK544" i="6"/>
  <c r="BF40" i="6" s="1"/>
  <c r="AI544" i="6"/>
  <c r="AK548" i="6"/>
  <c r="BF44" i="6" s="1"/>
  <c r="AI548" i="6"/>
  <c r="AK552" i="6"/>
  <c r="AI552" i="6"/>
  <c r="AK556" i="6"/>
  <c r="BF52" i="6" s="1"/>
  <c r="AI556" i="6"/>
  <c r="AK564" i="6"/>
  <c r="AI564" i="6"/>
  <c r="AK568" i="6"/>
  <c r="BG36" i="6" s="1"/>
  <c r="AI568" i="6"/>
  <c r="AK572" i="6"/>
  <c r="BG40" i="6" s="1"/>
  <c r="AI572" i="6"/>
  <c r="AK576" i="6"/>
  <c r="BG44" i="6" s="1"/>
  <c r="AI576" i="6"/>
  <c r="AK580" i="6"/>
  <c r="AI580" i="6"/>
  <c r="AK584" i="6"/>
  <c r="BG52" i="6" s="1"/>
  <c r="AI584" i="6"/>
  <c r="AI373" i="6"/>
  <c r="AI409" i="6"/>
  <c r="AJ409" i="6" s="1"/>
  <c r="BA17" i="6" s="1"/>
  <c r="AK108" i="6"/>
  <c r="AP52" i="6" s="1"/>
  <c r="AJ108" i="6"/>
  <c r="AP24" i="6" s="1"/>
  <c r="AJ132" i="6"/>
  <c r="AQ20" i="6" s="1"/>
  <c r="AK180" i="6"/>
  <c r="AS40" i="6" s="1"/>
  <c r="AK236" i="6"/>
  <c r="AU40" i="6" s="1"/>
  <c r="AJ236" i="6"/>
  <c r="AU12" i="6" s="1"/>
  <c r="AI268" i="6"/>
  <c r="AK268" i="6"/>
  <c r="AV44" i="6" s="1"/>
  <c r="AJ268" i="6"/>
  <c r="AV16" i="6" s="1"/>
  <c r="AI276" i="6"/>
  <c r="AK276" i="6"/>
  <c r="AV52" i="6" s="1"/>
  <c r="AJ276" i="6"/>
  <c r="AV24" i="6" s="1"/>
  <c r="AK347" i="6"/>
  <c r="AY39" i="6" s="1"/>
  <c r="AJ347" i="6"/>
  <c r="AY11" i="6" s="1"/>
  <c r="AK355" i="6"/>
  <c r="AY47" i="6" s="1"/>
  <c r="AJ355" i="6"/>
  <c r="AY19" i="6" s="1"/>
  <c r="AK371" i="6"/>
  <c r="AZ35" i="6" s="1"/>
  <c r="AJ371" i="6"/>
  <c r="AZ7" i="6" s="1"/>
  <c r="AK427" i="6"/>
  <c r="BB35" i="6" s="1"/>
  <c r="AJ427" i="6"/>
  <c r="BB7" i="6" s="1"/>
  <c r="AJ459" i="6"/>
  <c r="BC11" i="6" s="1"/>
  <c r="AJ467" i="6"/>
  <c r="BC19" i="6" s="1"/>
  <c r="AK483" i="6"/>
  <c r="BD35" i="6" s="1"/>
  <c r="AJ483" i="6"/>
  <c r="BD7" i="6" s="1"/>
  <c r="AK491" i="6"/>
  <c r="BD43" i="6" s="1"/>
  <c r="AJ491" i="6"/>
  <c r="BD15" i="6" s="1"/>
  <c r="AK499" i="6"/>
  <c r="BD51" i="6" s="1"/>
  <c r="AJ499" i="6"/>
  <c r="BD23" i="6" s="1"/>
  <c r="AK515" i="6"/>
  <c r="BE39" i="6" s="1"/>
  <c r="AJ515" i="6"/>
  <c r="BE11" i="6" s="1"/>
  <c r="AK522" i="6"/>
  <c r="BE46" i="6" s="1"/>
  <c r="AJ522" i="6"/>
  <c r="BE18" i="6" s="1"/>
  <c r="AJ538" i="6"/>
  <c r="BF6" i="6" s="1"/>
  <c r="AJ546" i="6"/>
  <c r="BF14" i="6" s="1"/>
  <c r="AJ554" i="6"/>
  <c r="BF22" i="6" s="1"/>
  <c r="AJ570" i="6"/>
  <c r="BG10" i="6" s="1"/>
  <c r="AJ578" i="6"/>
  <c r="BG18" i="6" s="1"/>
  <c r="AJ585" i="6"/>
  <c r="BG25" i="6" s="1"/>
  <c r="AK593" i="6"/>
  <c r="BH33" i="6" s="1"/>
  <c r="AJ593" i="6"/>
  <c r="BH5" i="6" s="1"/>
  <c r="AK601" i="6"/>
  <c r="BH41" i="6" s="1"/>
  <c r="AJ601" i="6"/>
  <c r="BH13" i="6" s="1"/>
  <c r="AK609" i="6"/>
  <c r="BH49" i="6" s="1"/>
  <c r="AJ609" i="6"/>
  <c r="BH21" i="6" s="1"/>
  <c r="AK625" i="6"/>
  <c r="BI37" i="6" s="1"/>
  <c r="AJ625" i="6"/>
  <c r="BI9" i="6" s="1"/>
  <c r="AK633" i="6"/>
  <c r="BI45" i="6" s="1"/>
  <c r="AJ633" i="6"/>
  <c r="BI17" i="6" s="1"/>
  <c r="AK641" i="6"/>
  <c r="BI53" i="6" s="1"/>
  <c r="AJ641" i="6"/>
  <c r="BI25" i="6" s="1"/>
  <c r="AK649" i="6"/>
  <c r="BJ33" i="6" s="1"/>
  <c r="AJ649" i="6"/>
  <c r="BJ5" i="6" s="1"/>
  <c r="AK657" i="6"/>
  <c r="BJ41" i="6" s="1"/>
  <c r="AJ657" i="6"/>
  <c r="BJ13" i="6" s="1"/>
  <c r="AK665" i="6"/>
  <c r="BJ49" i="6" s="1"/>
  <c r="AJ665" i="6"/>
  <c r="BJ21" i="6" s="1"/>
  <c r="AK681" i="6"/>
  <c r="BK37" i="6" s="1"/>
  <c r="AJ681" i="6"/>
  <c r="BK9" i="6" s="1"/>
  <c r="AK689" i="6"/>
  <c r="BK45" i="6" s="1"/>
  <c r="AJ689" i="6"/>
  <c r="BK17" i="6" s="1"/>
  <c r="AK697" i="6"/>
  <c r="BK53" i="6" s="1"/>
  <c r="AJ697" i="6"/>
  <c r="BK25" i="6" s="1"/>
  <c r="AK705" i="6"/>
  <c r="BL33" i="6" s="1"/>
  <c r="AJ705" i="6"/>
  <c r="BL5" i="6" s="1"/>
  <c r="AK713" i="6"/>
  <c r="BL41" i="6" s="1"/>
  <c r="AJ713" i="6"/>
  <c r="BL13" i="6" s="1"/>
  <c r="AK721" i="6"/>
  <c r="BL49" i="6" s="1"/>
  <c r="AJ721" i="6"/>
  <c r="BL21" i="6" s="1"/>
  <c r="AK737" i="6"/>
  <c r="BM37" i="6" s="1"/>
  <c r="AJ737" i="6"/>
  <c r="BM9" i="6" s="1"/>
  <c r="AK745" i="6"/>
  <c r="BM45" i="6" s="1"/>
  <c r="AJ745" i="6"/>
  <c r="BM17" i="6" s="1"/>
  <c r="AK753" i="6"/>
  <c r="BM53" i="6" s="1"/>
  <c r="AJ753" i="6"/>
  <c r="BM25" i="6" s="1"/>
  <c r="AK761" i="6"/>
  <c r="BN33" i="6" s="1"/>
  <c r="AJ761" i="6"/>
  <c r="BN5" i="6" s="1"/>
  <c r="AK769" i="6"/>
  <c r="BN41" i="6" s="1"/>
  <c r="AJ769" i="6"/>
  <c r="BN13" i="6" s="1"/>
  <c r="AK777" i="6"/>
  <c r="BN49" i="6" s="1"/>
  <c r="AJ777" i="6"/>
  <c r="BN21" i="6" s="1"/>
  <c r="AK793" i="6"/>
  <c r="BO37" i="6" s="1"/>
  <c r="AJ793" i="6"/>
  <c r="BO9" i="6" s="1"/>
  <c r="AK800" i="6"/>
  <c r="BO44" i="6" s="1"/>
  <c r="AJ800" i="6"/>
  <c r="BO16" i="6" s="1"/>
  <c r="AK808" i="6"/>
  <c r="BO52" i="6" s="1"/>
  <c r="AJ808" i="6"/>
  <c r="BO24" i="6" s="1"/>
  <c r="AK816" i="6"/>
  <c r="BP32" i="6" s="1"/>
  <c r="AJ816" i="6"/>
  <c r="BP4" i="6" s="1"/>
  <c r="AK824" i="6"/>
  <c r="BP40" i="6" s="1"/>
  <c r="AJ824" i="6"/>
  <c r="BP12" i="6" s="1"/>
  <c r="AK832" i="6"/>
  <c r="BP48" i="6" s="1"/>
  <c r="AJ832" i="6"/>
  <c r="BP20" i="6" s="1"/>
  <c r="AK848" i="6"/>
  <c r="BQ36" i="6" s="1"/>
  <c r="AJ848" i="6"/>
  <c r="BQ8" i="6" s="1"/>
  <c r="AK855" i="6"/>
  <c r="BQ43" i="6" s="1"/>
  <c r="AJ855" i="6"/>
  <c r="BQ15" i="6" s="1"/>
  <c r="AK863" i="6"/>
  <c r="BQ51" i="6" s="1"/>
  <c r="AJ863" i="6"/>
  <c r="BQ23" i="6" s="1"/>
  <c r="AK101" i="6"/>
  <c r="AP45" i="6" s="1"/>
  <c r="AK109" i="6"/>
  <c r="AP53" i="6" s="1"/>
  <c r="AJ109" i="6"/>
  <c r="AP25" i="6" s="1"/>
  <c r="AJ117" i="6"/>
  <c r="AQ5" i="6" s="1"/>
  <c r="AJ125" i="6"/>
  <c r="AQ13" i="6" s="1"/>
  <c r="AJ133" i="6"/>
  <c r="AQ21" i="6" s="1"/>
  <c r="AK173" i="6"/>
  <c r="AS33" i="6" s="1"/>
  <c r="AJ173" i="6"/>
  <c r="AS5" i="6" s="1"/>
  <c r="AK181" i="6"/>
  <c r="AS41" i="6" s="1"/>
  <c r="AJ181" i="6"/>
  <c r="AS13" i="6" s="1"/>
  <c r="AK237" i="6"/>
  <c r="AU41" i="6" s="1"/>
  <c r="AJ237" i="6"/>
  <c r="AU13" i="6" s="1"/>
  <c r="AI269" i="6"/>
  <c r="AK269" i="6"/>
  <c r="AV45" i="6" s="1"/>
  <c r="AJ269" i="6"/>
  <c r="AV17" i="6" s="1"/>
  <c r="AI277" i="6"/>
  <c r="AK277" i="6"/>
  <c r="AV53" i="6" s="1"/>
  <c r="AJ277" i="6"/>
  <c r="AV25" i="6" s="1"/>
  <c r="AI293" i="6"/>
  <c r="AK293" i="6"/>
  <c r="AJ293" i="6"/>
  <c r="AW13" i="6" s="1"/>
  <c r="AI301" i="6"/>
  <c r="AK301" i="6"/>
  <c r="AW49" i="6" s="1"/>
  <c r="AJ301" i="6"/>
  <c r="AW21" i="6" s="1"/>
  <c r="AK317" i="6"/>
  <c r="AX37" i="6" s="1"/>
  <c r="AJ317" i="6"/>
  <c r="AX9" i="6" s="1"/>
  <c r="AX53" i="6"/>
  <c r="AK348" i="6"/>
  <c r="AY40" i="6" s="1"/>
  <c r="AJ348" i="6"/>
  <c r="AY12" i="6" s="1"/>
  <c r="AK372" i="6"/>
  <c r="AZ36" i="6" s="1"/>
  <c r="AJ372" i="6"/>
  <c r="AZ8" i="6" s="1"/>
  <c r="AK388" i="6"/>
  <c r="AZ52" i="6" s="1"/>
  <c r="AJ388" i="6"/>
  <c r="AZ24" i="6" s="1"/>
  <c r="AK404" i="6"/>
  <c r="BA40" i="6" s="1"/>
  <c r="AJ404" i="6"/>
  <c r="BA12" i="6" s="1"/>
  <c r="AK428" i="6"/>
  <c r="BB36" i="6" s="1"/>
  <c r="AJ428" i="6"/>
  <c r="BB8" i="6" s="1"/>
  <c r="AK444" i="6"/>
  <c r="BB52" i="6" s="1"/>
  <c r="AJ444" i="6"/>
  <c r="BB24" i="6" s="1"/>
  <c r="AJ452" i="6"/>
  <c r="BC4" i="6" s="1"/>
  <c r="AJ460" i="6"/>
  <c r="BC12" i="6" s="1"/>
  <c r="AJ468" i="6"/>
  <c r="BC20" i="6" s="1"/>
  <c r="AK484" i="6"/>
  <c r="BD36" i="6" s="1"/>
  <c r="AJ484" i="6"/>
  <c r="BD8" i="6" s="1"/>
  <c r="AK492" i="6"/>
  <c r="BD44" i="6" s="1"/>
  <c r="AJ492" i="6"/>
  <c r="BD16" i="6" s="1"/>
  <c r="AK500" i="6"/>
  <c r="BD52" i="6" s="1"/>
  <c r="AJ500" i="6"/>
  <c r="BD24" i="6" s="1"/>
  <c r="AK508" i="6"/>
  <c r="AJ508" i="6"/>
  <c r="BE4" i="6" s="1"/>
  <c r="AK516" i="6"/>
  <c r="BE40" i="6" s="1"/>
  <c r="AJ516" i="6"/>
  <c r="BE12" i="6" s="1"/>
  <c r="AK523" i="6"/>
  <c r="BE47" i="6" s="1"/>
  <c r="AJ523" i="6"/>
  <c r="BE19" i="6" s="1"/>
  <c r="AJ539" i="6"/>
  <c r="BF7" i="6" s="1"/>
  <c r="AJ547" i="6"/>
  <c r="BF15" i="6" s="1"/>
  <c r="AJ555" i="6"/>
  <c r="BF23" i="6" s="1"/>
  <c r="AJ571" i="6"/>
  <c r="BG11" i="6" s="1"/>
  <c r="AJ579" i="6"/>
  <c r="BG19" i="6" s="1"/>
  <c r="AK594" i="6"/>
  <c r="AJ594" i="6"/>
  <c r="BH6" i="6" s="1"/>
  <c r="AK602" i="6"/>
  <c r="BH42" i="6" s="1"/>
  <c r="AJ602" i="6"/>
  <c r="BH14" i="6" s="1"/>
  <c r="AK610" i="6"/>
  <c r="BH50" i="6" s="1"/>
  <c r="AJ610" i="6"/>
  <c r="BH22" i="6" s="1"/>
  <c r="AK626" i="6"/>
  <c r="BI38" i="6" s="1"/>
  <c r="AJ626" i="6"/>
  <c r="BI10" i="6" s="1"/>
  <c r="AK634" i="6"/>
  <c r="BI46" i="6" s="1"/>
  <c r="AJ634" i="6"/>
  <c r="BI18" i="6" s="1"/>
  <c r="AK650" i="6"/>
  <c r="BJ34" i="6" s="1"/>
  <c r="AJ650" i="6"/>
  <c r="BJ6" i="6" s="1"/>
  <c r="AK658" i="6"/>
  <c r="BJ42" i="6" s="1"/>
  <c r="AJ658" i="6"/>
  <c r="BJ14" i="6" s="1"/>
  <c r="AK666" i="6"/>
  <c r="BJ50" i="6" s="1"/>
  <c r="AJ666" i="6"/>
  <c r="BJ22" i="6" s="1"/>
  <c r="AK682" i="6"/>
  <c r="BK38" i="6" s="1"/>
  <c r="AJ682" i="6"/>
  <c r="BK10" i="6" s="1"/>
  <c r="AK690" i="6"/>
  <c r="BK46" i="6" s="1"/>
  <c r="AJ690" i="6"/>
  <c r="BK18" i="6" s="1"/>
  <c r="AK706" i="6"/>
  <c r="BL34" i="6" s="1"/>
  <c r="AJ706" i="6"/>
  <c r="BL6" i="6" s="1"/>
  <c r="AK714" i="6"/>
  <c r="BL42" i="6" s="1"/>
  <c r="AJ714" i="6"/>
  <c r="BL14" i="6" s="1"/>
  <c r="AK722" i="6"/>
  <c r="BL50" i="6" s="1"/>
  <c r="AJ722" i="6"/>
  <c r="BL22" i="6" s="1"/>
  <c r="AK738" i="6"/>
  <c r="BM38" i="6" s="1"/>
  <c r="AJ738" i="6"/>
  <c r="BM10" i="6" s="1"/>
  <c r="AK746" i="6"/>
  <c r="BM46" i="6" s="1"/>
  <c r="AJ746" i="6"/>
  <c r="BM18" i="6" s="1"/>
  <c r="AK762" i="6"/>
  <c r="AJ762" i="6"/>
  <c r="BN6" i="6" s="1"/>
  <c r="AK770" i="6"/>
  <c r="BN42" i="6" s="1"/>
  <c r="AJ770" i="6"/>
  <c r="BN14" i="6" s="1"/>
  <c r="AK778" i="6"/>
  <c r="BN50" i="6" s="1"/>
  <c r="AJ778" i="6"/>
  <c r="BN22" i="6" s="1"/>
  <c r="AK794" i="6"/>
  <c r="BO38" i="6" s="1"/>
  <c r="AJ794" i="6"/>
  <c r="BO10" i="6" s="1"/>
  <c r="AK801" i="6"/>
  <c r="BO45" i="6" s="1"/>
  <c r="AJ801" i="6"/>
  <c r="BO17" i="6" s="1"/>
  <c r="AK809" i="6"/>
  <c r="BO53" i="6" s="1"/>
  <c r="AJ809" i="6"/>
  <c r="BO25" i="6" s="1"/>
  <c r="AK817" i="6"/>
  <c r="BP33" i="6" s="1"/>
  <c r="AJ817" i="6"/>
  <c r="BP5" i="6" s="1"/>
  <c r="AK825" i="6"/>
  <c r="BP41" i="6" s="1"/>
  <c r="AJ825" i="6"/>
  <c r="BP13" i="6" s="1"/>
  <c r="AK833" i="6"/>
  <c r="BP49" i="6" s="1"/>
  <c r="AJ833" i="6"/>
  <c r="BP21" i="6" s="1"/>
  <c r="AK849" i="6"/>
  <c r="BQ37" i="6" s="1"/>
  <c r="AJ849" i="6"/>
  <c r="BQ9" i="6" s="1"/>
  <c r="AK856" i="6"/>
  <c r="BQ44" i="6" s="1"/>
  <c r="AJ856" i="6"/>
  <c r="BQ16" i="6" s="1"/>
  <c r="AK864" i="6"/>
  <c r="BQ52" i="6" s="1"/>
  <c r="AJ864" i="6"/>
  <c r="BQ24" i="6" s="1"/>
  <c r="AK62" i="6"/>
  <c r="AO34" i="6" s="1"/>
  <c r="AK78" i="6"/>
  <c r="AO50" i="6" s="1"/>
  <c r="AK102" i="6"/>
  <c r="AP46" i="6" s="1"/>
  <c r="AJ134" i="6"/>
  <c r="AQ22" i="6" s="1"/>
  <c r="AK190" i="6"/>
  <c r="AS50" i="6" s="1"/>
  <c r="AJ190" i="6"/>
  <c r="AS22" i="6" s="1"/>
  <c r="AK230" i="6"/>
  <c r="AU34" i="6" s="1"/>
  <c r="AJ230" i="6"/>
  <c r="AU6" i="6" s="1"/>
  <c r="AI262" i="6"/>
  <c r="AK262" i="6"/>
  <c r="AV38" i="6" s="1"/>
  <c r="AJ262" i="6"/>
  <c r="AV10" i="6" s="1"/>
  <c r="AI270" i="6"/>
  <c r="AK270" i="6"/>
  <c r="AV46" i="6" s="1"/>
  <c r="AJ270" i="6"/>
  <c r="AV18" i="6" s="1"/>
  <c r="AK294" i="6"/>
  <c r="AW42" i="6" s="1"/>
  <c r="AI294" i="6"/>
  <c r="AJ294" i="6"/>
  <c r="AW14" i="6" s="1"/>
  <c r="AK302" i="6"/>
  <c r="AW50" i="6" s="1"/>
  <c r="AI302" i="6"/>
  <c r="AJ302" i="6"/>
  <c r="AW22" i="6" s="1"/>
  <c r="AK318" i="6"/>
  <c r="AX38" i="6" s="1"/>
  <c r="AJ318" i="6"/>
  <c r="AX10" i="6" s="1"/>
  <c r="AK326" i="6"/>
  <c r="AX46" i="6" s="1"/>
  <c r="AJ326" i="6"/>
  <c r="AX18" i="6" s="1"/>
  <c r="AK349" i="6"/>
  <c r="AY41" i="6" s="1"/>
  <c r="AJ349" i="6"/>
  <c r="AY13" i="6" s="1"/>
  <c r="AK357" i="6"/>
  <c r="AY49" i="6" s="1"/>
  <c r="AJ357" i="6"/>
  <c r="AY21" i="6" s="1"/>
  <c r="AK389" i="6"/>
  <c r="AZ53" i="6" s="1"/>
  <c r="AJ389" i="6"/>
  <c r="AZ25" i="6" s="1"/>
  <c r="AK397" i="6"/>
  <c r="BA33" i="6" s="1"/>
  <c r="AJ397" i="6"/>
  <c r="BA5" i="6" s="1"/>
  <c r="AK405" i="6"/>
  <c r="BA41" i="6" s="1"/>
  <c r="AJ405" i="6"/>
  <c r="BA13" i="6" s="1"/>
  <c r="AK413" i="6"/>
  <c r="BA49" i="6" s="1"/>
  <c r="AJ413" i="6"/>
  <c r="BA21" i="6" s="1"/>
  <c r="AK429" i="6"/>
  <c r="BB37" i="6" s="1"/>
  <c r="AJ429" i="6"/>
  <c r="BB9" i="6" s="1"/>
  <c r="AJ453" i="6"/>
  <c r="BC5" i="6" s="1"/>
  <c r="AJ461" i="6"/>
  <c r="BC13" i="6" s="1"/>
  <c r="AJ469" i="6"/>
  <c r="BC21" i="6" s="1"/>
  <c r="AK485" i="6"/>
  <c r="BD37" i="6" s="1"/>
  <c r="AJ485" i="6"/>
  <c r="BD9" i="6" s="1"/>
  <c r="AK493" i="6"/>
  <c r="BD45" i="6" s="1"/>
  <c r="AJ493" i="6"/>
  <c r="BD17" i="6" s="1"/>
  <c r="AK501" i="6"/>
  <c r="BD53" i="6" s="1"/>
  <c r="AJ501" i="6"/>
  <c r="BD25" i="6" s="1"/>
  <c r="AK509" i="6"/>
  <c r="BE33" i="6" s="1"/>
  <c r="AJ509" i="6"/>
  <c r="BE5" i="6" s="1"/>
  <c r="AK517" i="6"/>
  <c r="BE41" i="6" s="1"/>
  <c r="AJ517" i="6"/>
  <c r="BE13" i="6" s="1"/>
  <c r="AK524" i="6"/>
  <c r="BE48" i="6" s="1"/>
  <c r="AJ524" i="6"/>
  <c r="BE20" i="6" s="1"/>
  <c r="AJ540" i="6"/>
  <c r="BF8" i="6" s="1"/>
  <c r="AJ548" i="6"/>
  <c r="BF16" i="6" s="1"/>
  <c r="AJ556" i="6"/>
  <c r="BF24" i="6" s="1"/>
  <c r="AJ564" i="6"/>
  <c r="AJ572" i="6"/>
  <c r="BG12" i="6" s="1"/>
  <c r="AK595" i="6"/>
  <c r="BH35" i="6" s="1"/>
  <c r="AJ595" i="6"/>
  <c r="BH7" i="6" s="1"/>
  <c r="AK603" i="6"/>
  <c r="BH43" i="6" s="1"/>
  <c r="AJ603" i="6"/>
  <c r="BH15" i="6" s="1"/>
  <c r="AK611" i="6"/>
  <c r="BH51" i="6" s="1"/>
  <c r="AJ611" i="6"/>
  <c r="BH23" i="6" s="1"/>
  <c r="AK627" i="6"/>
  <c r="BI39" i="6" s="1"/>
  <c r="AJ627" i="6"/>
  <c r="BI11" i="6" s="1"/>
  <c r="AK635" i="6"/>
  <c r="BI47" i="6" s="1"/>
  <c r="AJ635" i="6"/>
  <c r="BI19" i="6" s="1"/>
  <c r="AK651" i="6"/>
  <c r="BJ35" i="6" s="1"/>
  <c r="AJ651" i="6"/>
  <c r="BJ7" i="6" s="1"/>
  <c r="AK659" i="6"/>
  <c r="BJ43" i="6" s="1"/>
  <c r="AJ659" i="6"/>
  <c r="BJ15" i="6" s="1"/>
  <c r="AK667" i="6"/>
  <c r="BJ51" i="6" s="1"/>
  <c r="AJ667" i="6"/>
  <c r="BJ23" i="6" s="1"/>
  <c r="AK683" i="6"/>
  <c r="BK39" i="6" s="1"/>
  <c r="AJ683" i="6"/>
  <c r="BK11" i="6" s="1"/>
  <c r="AK691" i="6"/>
  <c r="BK47" i="6" s="1"/>
  <c r="AJ691" i="6"/>
  <c r="BK19" i="6" s="1"/>
  <c r="AK707" i="6"/>
  <c r="BL35" i="6" s="1"/>
  <c r="AJ707" i="6"/>
  <c r="BL7" i="6" s="1"/>
  <c r="AK715" i="6"/>
  <c r="BL43" i="6" s="1"/>
  <c r="AJ715" i="6"/>
  <c r="BL15" i="6" s="1"/>
  <c r="AK723" i="6"/>
  <c r="BL51" i="6" s="1"/>
  <c r="AJ723" i="6"/>
  <c r="BL23" i="6" s="1"/>
  <c r="AK739" i="6"/>
  <c r="BM39" i="6" s="1"/>
  <c r="AJ739" i="6"/>
  <c r="BM11" i="6" s="1"/>
  <c r="AK747" i="6"/>
  <c r="BM47" i="6" s="1"/>
  <c r="AJ747" i="6"/>
  <c r="BM19" i="6" s="1"/>
  <c r="AK763" i="6"/>
  <c r="BN35" i="6" s="1"/>
  <c r="AJ763" i="6"/>
  <c r="BN7" i="6" s="1"/>
  <c r="AK771" i="6"/>
  <c r="BN43" i="6" s="1"/>
  <c r="AJ771" i="6"/>
  <c r="BN15" i="6" s="1"/>
  <c r="AK779" i="6"/>
  <c r="BN51" i="6" s="1"/>
  <c r="AJ779" i="6"/>
  <c r="BN23" i="6" s="1"/>
  <c r="AK802" i="6"/>
  <c r="BO46" i="6" s="1"/>
  <c r="AJ802" i="6"/>
  <c r="BO18" i="6" s="1"/>
  <c r="AK818" i="6"/>
  <c r="AJ818" i="6"/>
  <c r="BP6" i="6" s="1"/>
  <c r="AK826" i="6"/>
  <c r="BP42" i="6" s="1"/>
  <c r="AJ826" i="6"/>
  <c r="BP14" i="6" s="1"/>
  <c r="AK834" i="6"/>
  <c r="BP50" i="6" s="1"/>
  <c r="AJ834" i="6"/>
  <c r="BP22" i="6" s="1"/>
  <c r="AK850" i="6"/>
  <c r="BQ38" i="6" s="1"/>
  <c r="AJ850" i="6"/>
  <c r="BQ10" i="6" s="1"/>
  <c r="AK857" i="6"/>
  <c r="BQ45" i="6" s="1"/>
  <c r="AJ857" i="6"/>
  <c r="BQ17" i="6" s="1"/>
  <c r="BQ53" i="6"/>
  <c r="AK63" i="6"/>
  <c r="AO35" i="6" s="1"/>
  <c r="AK103" i="6"/>
  <c r="AP47" i="6" s="1"/>
  <c r="AJ103" i="6"/>
  <c r="AP19" i="6" s="1"/>
  <c r="AJ119" i="6"/>
  <c r="AQ7" i="6" s="1"/>
  <c r="AK175" i="6"/>
  <c r="AS35" i="6" s="1"/>
  <c r="AJ175" i="6"/>
  <c r="AS7" i="6" s="1"/>
  <c r="AK231" i="6"/>
  <c r="AU35" i="6" s="1"/>
  <c r="AJ231" i="6"/>
  <c r="AU7" i="6" s="1"/>
  <c r="AI263" i="6"/>
  <c r="AK263" i="6"/>
  <c r="AV39" i="6" s="1"/>
  <c r="AJ263" i="6"/>
  <c r="AV11" i="6" s="1"/>
  <c r="AI271" i="6"/>
  <c r="AK271" i="6"/>
  <c r="AV47" i="6" s="1"/>
  <c r="AJ271" i="6"/>
  <c r="AV19" i="6" s="1"/>
  <c r="AK287" i="6"/>
  <c r="AW35" i="6" s="1"/>
  <c r="AI287" i="6"/>
  <c r="AJ287" i="6"/>
  <c r="AW7" i="6" s="1"/>
  <c r="AK319" i="6"/>
  <c r="AX39" i="6" s="1"/>
  <c r="AJ319" i="6"/>
  <c r="AX11" i="6" s="1"/>
  <c r="AK327" i="6"/>
  <c r="AX47" i="6" s="1"/>
  <c r="AJ327" i="6"/>
  <c r="AX19" i="6" s="1"/>
  <c r="AK342" i="6"/>
  <c r="AY34" i="6" s="1"/>
  <c r="AJ342" i="6"/>
  <c r="AY6" i="6" s="1"/>
  <c r="AK350" i="6"/>
  <c r="AY42" i="6" s="1"/>
  <c r="AJ350" i="6"/>
  <c r="AY14" i="6" s="1"/>
  <c r="AK358" i="6"/>
  <c r="AY50" i="6" s="1"/>
  <c r="AJ358" i="6"/>
  <c r="AY22" i="6" s="1"/>
  <c r="AK374" i="6"/>
  <c r="AZ38" i="6" s="1"/>
  <c r="AJ374" i="6"/>
  <c r="AZ10" i="6" s="1"/>
  <c r="AK398" i="6"/>
  <c r="BA34" i="6" s="1"/>
  <c r="AJ398" i="6"/>
  <c r="BA6" i="6" s="1"/>
  <c r="AK438" i="6"/>
  <c r="BB46" i="6" s="1"/>
  <c r="AJ438" i="6"/>
  <c r="BB18" i="6" s="1"/>
  <c r="AJ454" i="6"/>
  <c r="BC6" i="6" s="1"/>
  <c r="AJ462" i="6"/>
  <c r="BC14" i="6" s="1"/>
  <c r="AJ470" i="6"/>
  <c r="BC22" i="6" s="1"/>
  <c r="AK486" i="6"/>
  <c r="BD38" i="6" s="1"/>
  <c r="AJ486" i="6"/>
  <c r="BD10" i="6" s="1"/>
  <c r="AK494" i="6"/>
  <c r="BD46" i="6" s="1"/>
  <c r="AJ494" i="6"/>
  <c r="BD18" i="6" s="1"/>
  <c r="AK510" i="6"/>
  <c r="BE34" i="6" s="1"/>
  <c r="AJ510" i="6"/>
  <c r="BE6" i="6" s="1"/>
  <c r="AK518" i="6"/>
  <c r="BE42" i="6" s="1"/>
  <c r="AJ518" i="6"/>
  <c r="BE14" i="6" s="1"/>
  <c r="AK525" i="6"/>
  <c r="BE49" i="6" s="1"/>
  <c r="AJ525" i="6"/>
  <c r="BE21" i="6" s="1"/>
  <c r="AJ541" i="6"/>
  <c r="BF9" i="6" s="1"/>
  <c r="AJ549" i="6"/>
  <c r="BF17" i="6" s="1"/>
  <c r="AJ557" i="6"/>
  <c r="BF25" i="6" s="1"/>
  <c r="BG33" i="6"/>
  <c r="AJ565" i="6"/>
  <c r="BG5" i="6" s="1"/>
  <c r="BG41" i="6"/>
  <c r="AJ573" i="6"/>
  <c r="BG13" i="6" s="1"/>
  <c r="BG48" i="6"/>
  <c r="AJ580" i="6"/>
  <c r="BG20" i="6" s="1"/>
  <c r="AK596" i="6"/>
  <c r="BH36" i="6" s="1"/>
  <c r="AJ596" i="6"/>
  <c r="BH8" i="6" s="1"/>
  <c r="AK604" i="6"/>
  <c r="BH44" i="6" s="1"/>
  <c r="AJ604" i="6"/>
  <c r="BH16" i="6" s="1"/>
  <c r="AK612" i="6"/>
  <c r="BH52" i="6" s="1"/>
  <c r="AJ612" i="6"/>
  <c r="BH24" i="6" s="1"/>
  <c r="AK620" i="6"/>
  <c r="AJ620" i="6"/>
  <c r="BI4" i="6" s="1"/>
  <c r="AK628" i="6"/>
  <c r="BI40" i="6" s="1"/>
  <c r="AJ628" i="6"/>
  <c r="BI12" i="6" s="1"/>
  <c r="AK636" i="6"/>
  <c r="BI48" i="6" s="1"/>
  <c r="AJ636" i="6"/>
  <c r="BI20" i="6" s="1"/>
  <c r="AK652" i="6"/>
  <c r="BJ36" i="6" s="1"/>
  <c r="AJ652" i="6"/>
  <c r="BJ8" i="6" s="1"/>
  <c r="AK660" i="6"/>
  <c r="BJ44" i="6" s="1"/>
  <c r="AJ660" i="6"/>
  <c r="BJ16" i="6" s="1"/>
  <c r="AK668" i="6"/>
  <c r="BJ52" i="6" s="1"/>
  <c r="AJ668" i="6"/>
  <c r="BJ24" i="6" s="1"/>
  <c r="AK676" i="6"/>
  <c r="BK32" i="6" s="1"/>
  <c r="AJ676" i="6"/>
  <c r="BK4" i="6" s="1"/>
  <c r="AK684" i="6"/>
  <c r="BK40" i="6" s="1"/>
  <c r="AJ684" i="6"/>
  <c r="BK12" i="6" s="1"/>
  <c r="AK692" i="6"/>
  <c r="BK48" i="6" s="1"/>
  <c r="AJ692" i="6"/>
  <c r="BK20" i="6" s="1"/>
  <c r="AK708" i="6"/>
  <c r="BL36" i="6" s="1"/>
  <c r="AJ708" i="6"/>
  <c r="BL8" i="6" s="1"/>
  <c r="AK716" i="6"/>
  <c r="BL44" i="6" s="1"/>
  <c r="AJ716" i="6"/>
  <c r="BL16" i="6" s="1"/>
  <c r="AK724" i="6"/>
  <c r="BL52" i="6" s="1"/>
  <c r="AJ724" i="6"/>
  <c r="BL24" i="6" s="1"/>
  <c r="AK732" i="6"/>
  <c r="BM32" i="6" s="1"/>
  <c r="AJ732" i="6"/>
  <c r="AK740" i="6"/>
  <c r="BM40" i="6" s="1"/>
  <c r="AJ740" i="6"/>
  <c r="BM12" i="6" s="1"/>
  <c r="AK748" i="6"/>
  <c r="BM48" i="6" s="1"/>
  <c r="AJ748" i="6"/>
  <c r="BM20" i="6" s="1"/>
  <c r="AK764" i="6"/>
  <c r="BN36" i="6" s="1"/>
  <c r="AJ764" i="6"/>
  <c r="BN8" i="6" s="1"/>
  <c r="AK772" i="6"/>
  <c r="BN44" i="6" s="1"/>
  <c r="AJ772" i="6"/>
  <c r="BN16" i="6" s="1"/>
  <c r="AK780" i="6"/>
  <c r="BN52" i="6" s="1"/>
  <c r="AJ780" i="6"/>
  <c r="BN24" i="6" s="1"/>
  <c r="AK788" i="6"/>
  <c r="AJ788" i="6"/>
  <c r="BO4" i="6" s="1"/>
  <c r="AK795" i="6"/>
  <c r="BO39" i="6" s="1"/>
  <c r="AJ795" i="6"/>
  <c r="BO11" i="6" s="1"/>
  <c r="AK803" i="6"/>
  <c r="BO47" i="6" s="1"/>
  <c r="AJ803" i="6"/>
  <c r="BO19" i="6" s="1"/>
  <c r="AK819" i="6"/>
  <c r="BP35" i="6" s="1"/>
  <c r="AJ819" i="6"/>
  <c r="BP7" i="6" s="1"/>
  <c r="AK827" i="6"/>
  <c r="BP43" i="6" s="1"/>
  <c r="AJ827" i="6"/>
  <c r="BP15" i="6" s="1"/>
  <c r="AK835" i="6"/>
  <c r="BP51" i="6" s="1"/>
  <c r="AJ835" i="6"/>
  <c r="BP23" i="6" s="1"/>
  <c r="AK851" i="6"/>
  <c r="BQ39" i="6" s="1"/>
  <c r="AJ851" i="6"/>
  <c r="BQ11" i="6" s="1"/>
  <c r="AK858" i="6"/>
  <c r="BQ46" i="6" s="1"/>
  <c r="AJ858" i="6"/>
  <c r="BQ18" i="6" s="1"/>
  <c r="AK80" i="6"/>
  <c r="AO52" i="6" s="1"/>
  <c r="AJ128" i="6"/>
  <c r="AQ16" i="6" s="1"/>
  <c r="AJ136" i="6"/>
  <c r="AQ24" i="6" s="1"/>
  <c r="AK176" i="6"/>
  <c r="AS36" i="6" s="1"/>
  <c r="AJ176" i="6"/>
  <c r="AS8" i="6" s="1"/>
  <c r="AK232" i="6"/>
  <c r="AU36" i="6" s="1"/>
  <c r="AJ232" i="6"/>
  <c r="AU8" i="6" s="1"/>
  <c r="AK272" i="6"/>
  <c r="AV48" i="6" s="1"/>
  <c r="AI272" i="6"/>
  <c r="AJ272" i="6"/>
  <c r="AV20" i="6" s="1"/>
  <c r="AI288" i="6"/>
  <c r="AK288" i="6"/>
  <c r="AW36" i="6" s="1"/>
  <c r="AJ288" i="6"/>
  <c r="AW8" i="6" s="1"/>
  <c r="AI296" i="6"/>
  <c r="AK296" i="6"/>
  <c r="AW44" i="6" s="1"/>
  <c r="AJ296" i="6"/>
  <c r="AW16" i="6" s="1"/>
  <c r="AI304" i="6"/>
  <c r="AK304" i="6"/>
  <c r="AW52" i="6" s="1"/>
  <c r="AJ304" i="6"/>
  <c r="AW24" i="6" s="1"/>
  <c r="AK328" i="6"/>
  <c r="AX48" i="6" s="1"/>
  <c r="AJ328" i="6"/>
  <c r="AX20" i="6" s="1"/>
  <c r="AK343" i="6"/>
  <c r="AY35" i="6" s="1"/>
  <c r="AJ343" i="6"/>
  <c r="AY7" i="6" s="1"/>
  <c r="AK375" i="6"/>
  <c r="AZ39" i="6" s="1"/>
  <c r="AJ375" i="6"/>
  <c r="AZ11" i="6" s="1"/>
  <c r="AK383" i="6"/>
  <c r="AZ47" i="6" s="1"/>
  <c r="AJ383" i="6"/>
  <c r="AZ19" i="6" s="1"/>
  <c r="AK399" i="6"/>
  <c r="BA35" i="6" s="1"/>
  <c r="AJ399" i="6"/>
  <c r="BA7" i="6" s="1"/>
  <c r="AK415" i="6"/>
  <c r="BA51" i="6" s="1"/>
  <c r="AJ415" i="6"/>
  <c r="BA23" i="6" s="1"/>
  <c r="AJ455" i="6"/>
  <c r="BC7" i="6" s="1"/>
  <c r="AJ463" i="6"/>
  <c r="BC15" i="6" s="1"/>
  <c r="AJ471" i="6"/>
  <c r="BC23" i="6" s="1"/>
  <c r="AK487" i="6"/>
  <c r="BD39" i="6" s="1"/>
  <c r="AJ487" i="6"/>
  <c r="BD11" i="6" s="1"/>
  <c r="AK495" i="6"/>
  <c r="BD47" i="6" s="1"/>
  <c r="AJ495" i="6"/>
  <c r="BD19" i="6" s="1"/>
  <c r="AK511" i="6"/>
  <c r="BE35" i="6" s="1"/>
  <c r="AJ511" i="6"/>
  <c r="BE7" i="6" s="1"/>
  <c r="AK519" i="6"/>
  <c r="BE43" i="6" s="1"/>
  <c r="AJ519" i="6"/>
  <c r="BE15" i="6" s="1"/>
  <c r="AK526" i="6"/>
  <c r="BE50" i="6" s="1"/>
  <c r="AJ526" i="6"/>
  <c r="BE22" i="6" s="1"/>
  <c r="AJ542" i="6"/>
  <c r="BF10" i="6" s="1"/>
  <c r="BF46" i="6"/>
  <c r="AJ550" i="6"/>
  <c r="BF18" i="6" s="1"/>
  <c r="AJ566" i="6"/>
  <c r="BG6" i="6" s="1"/>
  <c r="AJ574" i="6"/>
  <c r="BG14" i="6" s="1"/>
  <c r="AJ581" i="6"/>
  <c r="BG21" i="6" s="1"/>
  <c r="AK597" i="6"/>
  <c r="BH37" i="6" s="1"/>
  <c r="AJ597" i="6"/>
  <c r="BH9" i="6" s="1"/>
  <c r="AK605" i="6"/>
  <c r="BH45" i="6" s="1"/>
  <c r="AJ605" i="6"/>
  <c r="BH17" i="6" s="1"/>
  <c r="AK613" i="6"/>
  <c r="BH53" i="6" s="1"/>
  <c r="AJ613" i="6"/>
  <c r="BH25" i="6" s="1"/>
  <c r="AK621" i="6"/>
  <c r="BI33" i="6" s="1"/>
  <c r="AJ621" i="6"/>
  <c r="BI5" i="6" s="1"/>
  <c r="AK629" i="6"/>
  <c r="BI41" i="6" s="1"/>
  <c r="AJ629" i="6"/>
  <c r="BI13" i="6" s="1"/>
  <c r="AK637" i="6"/>
  <c r="BI49" i="6" s="1"/>
  <c r="AJ637" i="6"/>
  <c r="BI21" i="6" s="1"/>
  <c r="AK653" i="6"/>
  <c r="BJ37" i="6" s="1"/>
  <c r="AJ653" i="6"/>
  <c r="BJ9" i="6" s="1"/>
  <c r="AK661" i="6"/>
  <c r="BJ45" i="6" s="1"/>
  <c r="AJ661" i="6"/>
  <c r="BJ17" i="6" s="1"/>
  <c r="AK669" i="6"/>
  <c r="BJ53" i="6" s="1"/>
  <c r="AJ669" i="6"/>
  <c r="BJ25" i="6" s="1"/>
  <c r="AK677" i="6"/>
  <c r="AJ677" i="6"/>
  <c r="BK5" i="6" s="1"/>
  <c r="AK685" i="6"/>
  <c r="BK41" i="6" s="1"/>
  <c r="AJ685" i="6"/>
  <c r="BK13" i="6" s="1"/>
  <c r="AK693" i="6"/>
  <c r="BK49" i="6" s="1"/>
  <c r="AJ693" i="6"/>
  <c r="BK21" i="6" s="1"/>
  <c r="AK709" i="6"/>
  <c r="BL37" i="6" s="1"/>
  <c r="AJ709" i="6"/>
  <c r="BL9" i="6" s="1"/>
  <c r="AK717" i="6"/>
  <c r="BL45" i="6" s="1"/>
  <c r="AJ717" i="6"/>
  <c r="BL17" i="6" s="1"/>
  <c r="AK725" i="6"/>
  <c r="BL53" i="6" s="1"/>
  <c r="AJ725" i="6"/>
  <c r="BL25" i="6" s="1"/>
  <c r="AK733" i="6"/>
  <c r="AJ733" i="6"/>
  <c r="BM5" i="6" s="1"/>
  <c r="AK741" i="6"/>
  <c r="BM41" i="6" s="1"/>
  <c r="AJ741" i="6"/>
  <c r="BM13" i="6" s="1"/>
  <c r="AK749" i="6"/>
  <c r="BM49" i="6" s="1"/>
  <c r="AJ749" i="6"/>
  <c r="BM21" i="6" s="1"/>
  <c r="AK765" i="6"/>
  <c r="BN37" i="6" s="1"/>
  <c r="AJ765" i="6"/>
  <c r="BN9" i="6" s="1"/>
  <c r="AK773" i="6"/>
  <c r="BN45" i="6" s="1"/>
  <c r="AJ773" i="6"/>
  <c r="BN17" i="6" s="1"/>
  <c r="AK781" i="6"/>
  <c r="BN53" i="6" s="1"/>
  <c r="AJ781" i="6"/>
  <c r="BN25" i="6" s="1"/>
  <c r="AK789" i="6"/>
  <c r="BO33" i="6" s="1"/>
  <c r="AJ789" i="6"/>
  <c r="BO5" i="6" s="1"/>
  <c r="AK796" i="6"/>
  <c r="BO40" i="6" s="1"/>
  <c r="AJ796" i="6"/>
  <c r="BO12" i="6" s="1"/>
  <c r="AK804" i="6"/>
  <c r="BO48" i="6" s="1"/>
  <c r="AJ804" i="6"/>
  <c r="BO20" i="6" s="1"/>
  <c r="AK820" i="6"/>
  <c r="BP36" i="6" s="1"/>
  <c r="AJ820" i="6"/>
  <c r="BP8" i="6" s="1"/>
  <c r="AK828" i="6"/>
  <c r="BP44" i="6" s="1"/>
  <c r="AJ828" i="6"/>
  <c r="BP16" i="6" s="1"/>
  <c r="AK836" i="6"/>
  <c r="BP52" i="6" s="1"/>
  <c r="AJ836" i="6"/>
  <c r="BP24" i="6" s="1"/>
  <c r="AK844" i="6"/>
  <c r="AJ844" i="6"/>
  <c r="BQ4" i="6" s="1"/>
  <c r="AK859" i="6"/>
  <c r="BQ47" i="6" s="1"/>
  <c r="AJ859" i="6"/>
  <c r="BQ19" i="6" s="1"/>
  <c r="AJ19" i="6"/>
  <c r="AM19" i="6" s="1"/>
  <c r="AK19" i="6"/>
  <c r="AM47" i="6" s="1"/>
  <c r="AK73" i="6"/>
  <c r="AO45" i="6" s="1"/>
  <c r="AK81" i="6"/>
  <c r="AO53" i="6" s="1"/>
  <c r="AK105" i="6"/>
  <c r="AP49" i="6" s="1"/>
  <c r="AJ129" i="6"/>
  <c r="AQ17" i="6" s="1"/>
  <c r="AJ137" i="6"/>
  <c r="AQ25" i="6" s="1"/>
  <c r="AK185" i="6"/>
  <c r="AS45" i="6" s="1"/>
  <c r="AJ185" i="6"/>
  <c r="AS17" i="6" s="1"/>
  <c r="AK193" i="6"/>
  <c r="AS53" i="6" s="1"/>
  <c r="AJ193" i="6"/>
  <c r="AS25" i="6" s="1"/>
  <c r="AK249" i="6"/>
  <c r="AU53" i="6" s="1"/>
  <c r="AJ249" i="6"/>
  <c r="AU25" i="6" s="1"/>
  <c r="AK265" i="6"/>
  <c r="AV41" i="6" s="1"/>
  <c r="AI265" i="6"/>
  <c r="AJ265" i="6"/>
  <c r="AV13" i="6" s="1"/>
  <c r="AI297" i="6"/>
  <c r="AK297" i="6"/>
  <c r="AW45" i="6" s="1"/>
  <c r="AJ297" i="6"/>
  <c r="AW17" i="6" s="1"/>
  <c r="AI305" i="6"/>
  <c r="AK305" i="6"/>
  <c r="AW53" i="6" s="1"/>
  <c r="AJ305" i="6"/>
  <c r="AW25" i="6" s="1"/>
  <c r="AK329" i="6"/>
  <c r="AX49" i="6" s="1"/>
  <c r="AJ329" i="6"/>
  <c r="AX21" i="6" s="1"/>
  <c r="AK344" i="6"/>
  <c r="AY36" i="6" s="1"/>
  <c r="AJ344" i="6"/>
  <c r="AY8" i="6" s="1"/>
  <c r="AK352" i="6"/>
  <c r="AY44" i="6" s="1"/>
  <c r="AJ352" i="6"/>
  <c r="AY16" i="6" s="1"/>
  <c r="AK360" i="6"/>
  <c r="AY52" i="6" s="1"/>
  <c r="AJ360" i="6"/>
  <c r="AY24" i="6" s="1"/>
  <c r="AK376" i="6"/>
  <c r="AZ40" i="6" s="1"/>
  <c r="AJ376" i="6"/>
  <c r="AZ12" i="6" s="1"/>
  <c r="AK400" i="6"/>
  <c r="BA36" i="6" s="1"/>
  <c r="AJ400" i="6"/>
  <c r="BA8" i="6" s="1"/>
  <c r="AK408" i="6"/>
  <c r="BA44" i="6" s="1"/>
  <c r="AJ408" i="6"/>
  <c r="BA16" i="6" s="1"/>
  <c r="AK432" i="6"/>
  <c r="BB40" i="6" s="1"/>
  <c r="AJ432" i="6"/>
  <c r="BB12" i="6" s="1"/>
  <c r="AJ456" i="6"/>
  <c r="BC8" i="6" s="1"/>
  <c r="AJ464" i="6"/>
  <c r="BC16" i="6" s="1"/>
  <c r="AJ472" i="6"/>
  <c r="BC24" i="6" s="1"/>
  <c r="AK480" i="6"/>
  <c r="BD32" i="6" s="1"/>
  <c r="AJ480" i="6"/>
  <c r="BD4" i="6" s="1"/>
  <c r="AK488" i="6"/>
  <c r="BD40" i="6" s="1"/>
  <c r="AJ488" i="6"/>
  <c r="BD12" i="6" s="1"/>
  <c r="AK496" i="6"/>
  <c r="BD48" i="6" s="1"/>
  <c r="AJ496" i="6"/>
  <c r="BD20" i="6" s="1"/>
  <c r="AK512" i="6"/>
  <c r="BE36" i="6" s="1"/>
  <c r="AJ512" i="6"/>
  <c r="BE8" i="6" s="1"/>
  <c r="AK520" i="6"/>
  <c r="BE44" i="6" s="1"/>
  <c r="AJ520" i="6"/>
  <c r="BE16" i="6" s="1"/>
  <c r="AK527" i="6"/>
  <c r="BE51" i="6" s="1"/>
  <c r="AJ527" i="6"/>
  <c r="BE23" i="6" s="1"/>
  <c r="BF39" i="6"/>
  <c r="AJ543" i="6"/>
  <c r="BF11" i="6" s="1"/>
  <c r="AJ551" i="6"/>
  <c r="BF19" i="6" s="1"/>
  <c r="BG35" i="6"/>
  <c r="AJ567" i="6"/>
  <c r="BG7" i="6" s="1"/>
  <c r="BG43" i="6"/>
  <c r="AJ575" i="6"/>
  <c r="BG15" i="6" s="1"/>
  <c r="BG50" i="6"/>
  <c r="AJ582" i="6"/>
  <c r="BG22" i="6" s="1"/>
  <c r="AK598" i="6"/>
  <c r="BH38" i="6" s="1"/>
  <c r="AJ598" i="6"/>
  <c r="BH10" i="6" s="1"/>
  <c r="AK606" i="6"/>
  <c r="BH46" i="6" s="1"/>
  <c r="AJ606" i="6"/>
  <c r="BH18" i="6" s="1"/>
  <c r="AK622" i="6"/>
  <c r="BI34" i="6" s="1"/>
  <c r="AJ622" i="6"/>
  <c r="BI6" i="6" s="1"/>
  <c r="AK630" i="6"/>
  <c r="BI42" i="6" s="1"/>
  <c r="AJ630" i="6"/>
  <c r="BI14" i="6" s="1"/>
  <c r="AK638" i="6"/>
  <c r="BI50" i="6" s="1"/>
  <c r="AJ638" i="6"/>
  <c r="BI22" i="6" s="1"/>
  <c r="AK654" i="6"/>
  <c r="AJ654" i="6"/>
  <c r="BJ10" i="6" s="1"/>
  <c r="AK662" i="6"/>
  <c r="BJ46" i="6" s="1"/>
  <c r="AJ662" i="6"/>
  <c r="BJ18" i="6" s="1"/>
  <c r="AK678" i="6"/>
  <c r="BK34" i="6" s="1"/>
  <c r="AJ678" i="6"/>
  <c r="BK6" i="6" s="1"/>
  <c r="AK686" i="6"/>
  <c r="BK42" i="6" s="1"/>
  <c r="AJ686" i="6"/>
  <c r="BK14" i="6" s="1"/>
  <c r="AK694" i="6"/>
  <c r="BK50" i="6" s="1"/>
  <c r="AJ694" i="6"/>
  <c r="BK22" i="6" s="1"/>
  <c r="AK710" i="6"/>
  <c r="BL38" i="6" s="1"/>
  <c r="AJ710" i="6"/>
  <c r="BL10" i="6" s="1"/>
  <c r="AK718" i="6"/>
  <c r="BL46" i="6" s="1"/>
  <c r="AJ718" i="6"/>
  <c r="BL18" i="6" s="1"/>
  <c r="AK734" i="6"/>
  <c r="BM34" i="6" s="1"/>
  <c r="AJ734" i="6"/>
  <c r="BM6" i="6" s="1"/>
  <c r="AK742" i="6"/>
  <c r="BM42" i="6" s="1"/>
  <c r="AJ742" i="6"/>
  <c r="BM14" i="6" s="1"/>
  <c r="AK750" i="6"/>
  <c r="BM50" i="6" s="1"/>
  <c r="AJ750" i="6"/>
  <c r="BM22" i="6" s="1"/>
  <c r="AK766" i="6"/>
  <c r="BN38" i="6" s="1"/>
  <c r="AJ766" i="6"/>
  <c r="BN10" i="6" s="1"/>
  <c r="AK774" i="6"/>
  <c r="BN46" i="6" s="1"/>
  <c r="AJ774" i="6"/>
  <c r="BN18" i="6" s="1"/>
  <c r="AK790" i="6"/>
  <c r="BO34" i="6" s="1"/>
  <c r="AJ790" i="6"/>
  <c r="BO6" i="6" s="1"/>
  <c r="AK797" i="6"/>
  <c r="BO41" i="6" s="1"/>
  <c r="AJ797" i="6"/>
  <c r="BO13" i="6" s="1"/>
  <c r="AK805" i="6"/>
  <c r="BO49" i="6" s="1"/>
  <c r="AJ805" i="6"/>
  <c r="BO21" i="6" s="1"/>
  <c r="AK821" i="6"/>
  <c r="BP37" i="6" s="1"/>
  <c r="AJ821" i="6"/>
  <c r="BP9" i="6" s="1"/>
  <c r="AK829" i="6"/>
  <c r="BP45" i="6" s="1"/>
  <c r="AJ829" i="6"/>
  <c r="BP17" i="6" s="1"/>
  <c r="AK837" i="6"/>
  <c r="BP53" i="6" s="1"/>
  <c r="AJ837" i="6"/>
  <c r="BP25" i="6" s="1"/>
  <c r="AK845" i="6"/>
  <c r="BQ33" i="6" s="1"/>
  <c r="AJ845" i="6"/>
  <c r="BQ5" i="6" s="1"/>
  <c r="AK852" i="6"/>
  <c r="BQ40" i="6" s="1"/>
  <c r="AJ852" i="6"/>
  <c r="BQ12" i="6" s="1"/>
  <c r="AK860" i="6"/>
  <c r="BQ48" i="6" s="1"/>
  <c r="AJ860" i="6"/>
  <c r="BQ20" i="6" s="1"/>
  <c r="AJ18" i="6"/>
  <c r="AM18" i="6" s="1"/>
  <c r="AK18" i="6"/>
  <c r="AM46" i="6" s="1"/>
  <c r="AK90" i="6"/>
  <c r="AP34" i="6" s="1"/>
  <c r="AJ90" i="6"/>
  <c r="AP6" i="6" s="1"/>
  <c r="AK106" i="6"/>
  <c r="AP50" i="6" s="1"/>
  <c r="AJ130" i="6"/>
  <c r="AQ18" i="6" s="1"/>
  <c r="AK186" i="6"/>
  <c r="AS46" i="6" s="1"/>
  <c r="AJ186" i="6"/>
  <c r="AS18" i="6" s="1"/>
  <c r="AK242" i="6"/>
  <c r="AU46" i="6" s="1"/>
  <c r="AJ242" i="6"/>
  <c r="AU18" i="6" s="1"/>
  <c r="AI266" i="6"/>
  <c r="AK266" i="6"/>
  <c r="AV42" i="6" s="1"/>
  <c r="AJ266" i="6"/>
  <c r="AV14" i="6" s="1"/>
  <c r="AI274" i="6"/>
  <c r="AK274" i="6"/>
  <c r="AV50" i="6" s="1"/>
  <c r="AJ274" i="6"/>
  <c r="AV22" i="6" s="1"/>
  <c r="AI290" i="6"/>
  <c r="AK290" i="6"/>
  <c r="AW38" i="6" s="1"/>
  <c r="AJ290" i="6"/>
  <c r="AW10" i="6" s="1"/>
  <c r="AI298" i="6"/>
  <c r="AK298" i="6"/>
  <c r="AW46" i="6" s="1"/>
  <c r="AJ298" i="6"/>
  <c r="AW18" i="6" s="1"/>
  <c r="AK322" i="6"/>
  <c r="AX42" i="6" s="1"/>
  <c r="AJ322" i="6"/>
  <c r="AX14" i="6" s="1"/>
  <c r="AK377" i="6"/>
  <c r="AZ41" i="6" s="1"/>
  <c r="AJ377" i="6"/>
  <c r="AZ13" i="6" s="1"/>
  <c r="AK385" i="6"/>
  <c r="AZ49" i="6" s="1"/>
  <c r="AJ385" i="6"/>
  <c r="AZ21" i="6" s="1"/>
  <c r="AK401" i="6"/>
  <c r="BA37" i="6" s="1"/>
  <c r="AJ401" i="6"/>
  <c r="BA9" i="6" s="1"/>
  <c r="AK425" i="6"/>
  <c r="BB33" i="6" s="1"/>
  <c r="AJ425" i="6"/>
  <c r="BB5" i="6" s="1"/>
  <c r="AK433" i="6"/>
  <c r="BB41" i="6" s="1"/>
  <c r="AJ433" i="6"/>
  <c r="BB13" i="6" s="1"/>
  <c r="AK441" i="6"/>
  <c r="BB49" i="6" s="1"/>
  <c r="AJ441" i="6"/>
  <c r="BB21" i="6" s="1"/>
  <c r="BC37" i="6"/>
  <c r="AJ457" i="6"/>
  <c r="BC9" i="6" s="1"/>
  <c r="AJ465" i="6"/>
  <c r="BC17" i="6" s="1"/>
  <c r="AK481" i="6"/>
  <c r="BD33" i="6" s="1"/>
  <c r="AJ481" i="6"/>
  <c r="BD5" i="6" s="1"/>
  <c r="AK489" i="6"/>
  <c r="BD41" i="6" s="1"/>
  <c r="AJ489" i="6"/>
  <c r="BD13" i="6" s="1"/>
  <c r="AK497" i="6"/>
  <c r="BD49" i="6" s="1"/>
  <c r="AJ497" i="6"/>
  <c r="BD21" i="6" s="1"/>
  <c r="AK513" i="6"/>
  <c r="BE37" i="6" s="1"/>
  <c r="AJ513" i="6"/>
  <c r="BE9" i="6" s="1"/>
  <c r="AK521" i="6"/>
  <c r="BE45" i="6" s="1"/>
  <c r="AJ521" i="6"/>
  <c r="BE17" i="6" s="1"/>
  <c r="AK528" i="6"/>
  <c r="BE52" i="6" s="1"/>
  <c r="AJ528" i="6"/>
  <c r="BE24" i="6" s="1"/>
  <c r="AJ536" i="6"/>
  <c r="BF4" i="6" s="1"/>
  <c r="AJ544" i="6"/>
  <c r="BF12" i="6" s="1"/>
  <c r="BF48" i="6"/>
  <c r="AJ552" i="6"/>
  <c r="BF20" i="6" s="1"/>
  <c r="AJ568" i="6"/>
  <c r="BG8" i="6" s="1"/>
  <c r="AJ576" i="6"/>
  <c r="BG16" i="6" s="1"/>
  <c r="BG51" i="6"/>
  <c r="AJ583" i="6"/>
  <c r="BG23" i="6" s="1"/>
  <c r="AK599" i="6"/>
  <c r="BH39" i="6" s="1"/>
  <c r="AJ599" i="6"/>
  <c r="BH11" i="6" s="1"/>
  <c r="AK607" i="6"/>
  <c r="BH47" i="6" s="1"/>
  <c r="AJ607" i="6"/>
  <c r="BH19" i="6" s="1"/>
  <c r="AK623" i="6"/>
  <c r="BI35" i="6" s="1"/>
  <c r="AJ623" i="6"/>
  <c r="BI7" i="6" s="1"/>
  <c r="AK631" i="6"/>
  <c r="BI43" i="6" s="1"/>
  <c r="AJ631" i="6"/>
  <c r="BI15" i="6" s="1"/>
  <c r="AK639" i="6"/>
  <c r="BI51" i="6" s="1"/>
  <c r="AJ639" i="6"/>
  <c r="BI23" i="6" s="1"/>
  <c r="AK655" i="6"/>
  <c r="BJ39" i="6" s="1"/>
  <c r="AJ655" i="6"/>
  <c r="BJ11" i="6" s="1"/>
  <c r="AK663" i="6"/>
  <c r="BJ47" i="6" s="1"/>
  <c r="AJ663" i="6"/>
  <c r="BJ19" i="6" s="1"/>
  <c r="AK679" i="6"/>
  <c r="BK35" i="6" s="1"/>
  <c r="AJ679" i="6"/>
  <c r="BK7" i="6" s="1"/>
  <c r="AK687" i="6"/>
  <c r="BK43" i="6" s="1"/>
  <c r="AJ687" i="6"/>
  <c r="BK15" i="6" s="1"/>
  <c r="AK695" i="6"/>
  <c r="BK51" i="6" s="1"/>
  <c r="AJ695" i="6"/>
  <c r="BK23" i="6" s="1"/>
  <c r="AK711" i="6"/>
  <c r="BL39" i="6" s="1"/>
  <c r="AJ711" i="6"/>
  <c r="BL11" i="6" s="1"/>
  <c r="AK719" i="6"/>
  <c r="BL47" i="6" s="1"/>
  <c r="AJ719" i="6"/>
  <c r="BL19" i="6" s="1"/>
  <c r="AK735" i="6"/>
  <c r="BM35" i="6" s="1"/>
  <c r="AJ735" i="6"/>
  <c r="BM7" i="6" s="1"/>
  <c r="AK743" i="6"/>
  <c r="BM43" i="6" s="1"/>
  <c r="AJ743" i="6"/>
  <c r="BM15" i="6" s="1"/>
  <c r="AK751" i="6"/>
  <c r="BM51" i="6" s="1"/>
  <c r="AJ751" i="6"/>
  <c r="BM23" i="6" s="1"/>
  <c r="AK767" i="6"/>
  <c r="BN39" i="6" s="1"/>
  <c r="AJ767" i="6"/>
  <c r="BN11" i="6" s="1"/>
  <c r="AK775" i="6"/>
  <c r="BN47" i="6" s="1"/>
  <c r="AJ775" i="6"/>
  <c r="BN19" i="6" s="1"/>
  <c r="AK791" i="6"/>
  <c r="BO35" i="6" s="1"/>
  <c r="AJ791" i="6"/>
  <c r="BO7" i="6" s="1"/>
  <c r="AK798" i="6"/>
  <c r="BO42" i="6" s="1"/>
  <c r="AJ798" i="6"/>
  <c r="BO14" i="6" s="1"/>
  <c r="AK806" i="6"/>
  <c r="BO50" i="6" s="1"/>
  <c r="AJ806" i="6"/>
  <c r="BO22" i="6" s="1"/>
  <c r="AK822" i="6"/>
  <c r="BP38" i="6" s="1"/>
  <c r="AJ822" i="6"/>
  <c r="BP10" i="6" s="1"/>
  <c r="AK830" i="6"/>
  <c r="BP46" i="6" s="1"/>
  <c r="AJ830" i="6"/>
  <c r="BP18" i="6" s="1"/>
  <c r="AK846" i="6"/>
  <c r="BQ34" i="6" s="1"/>
  <c r="AJ846" i="6"/>
  <c r="BQ6" i="6" s="1"/>
  <c r="AK853" i="6"/>
  <c r="BQ41" i="6" s="1"/>
  <c r="AJ853" i="6"/>
  <c r="BQ13" i="6" s="1"/>
  <c r="AK861" i="6"/>
  <c r="BQ49" i="6" s="1"/>
  <c r="AJ861" i="6"/>
  <c r="BQ21" i="6" s="1"/>
  <c r="AI17" i="6"/>
  <c r="AK17" i="6"/>
  <c r="AM45" i="6" s="1"/>
  <c r="AK75" i="6"/>
  <c r="AO47" i="6" s="1"/>
  <c r="AK91" i="6"/>
  <c r="AP35" i="6" s="1"/>
  <c r="AJ131" i="6"/>
  <c r="AQ19" i="6" s="1"/>
  <c r="AK187" i="6"/>
  <c r="AS47" i="6" s="1"/>
  <c r="AJ187" i="6"/>
  <c r="AS19" i="6" s="1"/>
  <c r="AK243" i="6"/>
  <c r="AU47" i="6" s="1"/>
  <c r="AJ243" i="6"/>
  <c r="AU19" i="6" s="1"/>
  <c r="AI291" i="6"/>
  <c r="AK291" i="6"/>
  <c r="AW39" i="6" s="1"/>
  <c r="AJ291" i="6"/>
  <c r="AW11" i="6" s="1"/>
  <c r="AI299" i="6"/>
  <c r="AK299" i="6"/>
  <c r="AW47" i="6" s="1"/>
  <c r="AJ299" i="6"/>
  <c r="AW19" i="6" s="1"/>
  <c r="AK315" i="6"/>
  <c r="AX35" i="6" s="1"/>
  <c r="AJ315" i="6"/>
  <c r="AX7" i="6" s="1"/>
  <c r="AK346" i="6"/>
  <c r="AY38" i="6" s="1"/>
  <c r="AJ346" i="6"/>
  <c r="AY10" i="6" s="1"/>
  <c r="AK370" i="6"/>
  <c r="AZ34" i="6" s="1"/>
  <c r="AJ370" i="6"/>
  <c r="AZ6" i="6" s="1"/>
  <c r="AK378" i="6"/>
  <c r="AZ42" i="6" s="1"/>
  <c r="AJ378" i="6"/>
  <c r="AZ14" i="6" s="1"/>
  <c r="AK402" i="6"/>
  <c r="BA38" i="6" s="1"/>
  <c r="AJ402" i="6"/>
  <c r="BA10" i="6" s="1"/>
  <c r="AK410" i="6"/>
  <c r="BA46" i="6" s="1"/>
  <c r="AJ410" i="6"/>
  <c r="BA18" i="6" s="1"/>
  <c r="AK426" i="6"/>
  <c r="BB34" i="6" s="1"/>
  <c r="AJ426" i="6"/>
  <c r="BB6" i="6" s="1"/>
  <c r="AK434" i="6"/>
  <c r="BB42" i="6" s="1"/>
  <c r="AJ434" i="6"/>
  <c r="BB14" i="6" s="1"/>
  <c r="AJ458" i="6"/>
  <c r="BC10" i="6" s="1"/>
  <c r="AJ466" i="6"/>
  <c r="BC18" i="6" s="1"/>
  <c r="AK482" i="6"/>
  <c r="BD34" i="6" s="1"/>
  <c r="AJ482" i="6"/>
  <c r="BD6" i="6" s="1"/>
  <c r="AK490" i="6"/>
  <c r="BD42" i="6" s="1"/>
  <c r="AJ490" i="6"/>
  <c r="BD14" i="6" s="1"/>
  <c r="AK498" i="6"/>
  <c r="BD50" i="6" s="1"/>
  <c r="AJ498" i="6"/>
  <c r="BD22" i="6" s="1"/>
  <c r="AK514" i="6"/>
  <c r="BE38" i="6" s="1"/>
  <c r="AJ514" i="6"/>
  <c r="BE10" i="6" s="1"/>
  <c r="AK529" i="6"/>
  <c r="BE53" i="6" s="1"/>
  <c r="AJ529" i="6"/>
  <c r="BE25" i="6" s="1"/>
  <c r="BF33" i="6"/>
  <c r="AJ537" i="6"/>
  <c r="BF5" i="6" s="1"/>
  <c r="AJ545" i="6"/>
  <c r="BF13" i="6" s="1"/>
  <c r="BF49" i="6"/>
  <c r="AJ553" i="6"/>
  <c r="BF21" i="6" s="1"/>
  <c r="AJ569" i="6"/>
  <c r="BG9" i="6" s="1"/>
  <c r="AJ577" i="6"/>
  <c r="BG17" i="6" s="1"/>
  <c r="AJ584" i="6"/>
  <c r="BG24" i="6" s="1"/>
  <c r="AK592" i="6"/>
  <c r="AJ592" i="6"/>
  <c r="AK600" i="6"/>
  <c r="BH40" i="6" s="1"/>
  <c r="AJ600" i="6"/>
  <c r="BH12" i="6" s="1"/>
  <c r="AK608" i="6"/>
  <c r="BH48" i="6" s="1"/>
  <c r="AJ608" i="6"/>
  <c r="BH20" i="6" s="1"/>
  <c r="AK624" i="6"/>
  <c r="BI36" i="6" s="1"/>
  <c r="AJ624" i="6"/>
  <c r="BI8" i="6" s="1"/>
  <c r="AK632" i="6"/>
  <c r="BI44" i="6" s="1"/>
  <c r="AJ632" i="6"/>
  <c r="BI16" i="6" s="1"/>
  <c r="AK640" i="6"/>
  <c r="BI52" i="6" s="1"/>
  <c r="AJ640" i="6"/>
  <c r="BI24" i="6" s="1"/>
  <c r="AK648" i="6"/>
  <c r="BJ32" i="6" s="1"/>
  <c r="AJ648" i="6"/>
  <c r="BJ4" i="6" s="1"/>
  <c r="AK656" i="6"/>
  <c r="BJ40" i="6" s="1"/>
  <c r="AJ656" i="6"/>
  <c r="BJ12" i="6" s="1"/>
  <c r="AK664" i="6"/>
  <c r="BJ48" i="6" s="1"/>
  <c r="AJ664" i="6"/>
  <c r="BJ20" i="6" s="1"/>
  <c r="AK680" i="6"/>
  <c r="BK36" i="6" s="1"/>
  <c r="AJ680" i="6"/>
  <c r="BK8" i="6" s="1"/>
  <c r="AK688" i="6"/>
  <c r="BK44" i="6" s="1"/>
  <c r="AJ688" i="6"/>
  <c r="BK16" i="6" s="1"/>
  <c r="AK696" i="6"/>
  <c r="BK52" i="6" s="1"/>
  <c r="AJ696" i="6"/>
  <c r="BK24" i="6" s="1"/>
  <c r="AK704" i="6"/>
  <c r="AJ704" i="6"/>
  <c r="BL4" i="6" s="1"/>
  <c r="AK712" i="6"/>
  <c r="BL40" i="6" s="1"/>
  <c r="AJ712" i="6"/>
  <c r="BL12" i="6" s="1"/>
  <c r="AK720" i="6"/>
  <c r="BL48" i="6" s="1"/>
  <c r="AJ720" i="6"/>
  <c r="BL20" i="6" s="1"/>
  <c r="AK736" i="6"/>
  <c r="BM36" i="6" s="1"/>
  <c r="AJ736" i="6"/>
  <c r="BM8" i="6" s="1"/>
  <c r="AK744" i="6"/>
  <c r="BM44" i="6" s="1"/>
  <c r="AJ744" i="6"/>
  <c r="BM16" i="6" s="1"/>
  <c r="AK752" i="6"/>
  <c r="BM52" i="6" s="1"/>
  <c r="AJ752" i="6"/>
  <c r="BM24" i="6" s="1"/>
  <c r="AK760" i="6"/>
  <c r="BN32" i="6" s="1"/>
  <c r="AJ760" i="6"/>
  <c r="BN4" i="6" s="1"/>
  <c r="AK768" i="6"/>
  <c r="BN40" i="6" s="1"/>
  <c r="AJ768" i="6"/>
  <c r="BN12" i="6" s="1"/>
  <c r="AK776" i="6"/>
  <c r="BN48" i="6" s="1"/>
  <c r="AJ776" i="6"/>
  <c r="BN20" i="6" s="1"/>
  <c r="AK792" i="6"/>
  <c r="BO36" i="6" s="1"/>
  <c r="AJ792" i="6"/>
  <c r="BO8" i="6" s="1"/>
  <c r="AK799" i="6"/>
  <c r="BO43" i="6" s="1"/>
  <c r="AJ799" i="6"/>
  <c r="BO15" i="6" s="1"/>
  <c r="AK807" i="6"/>
  <c r="BO51" i="6" s="1"/>
  <c r="AJ807" i="6"/>
  <c r="BO23" i="6" s="1"/>
  <c r="AK823" i="6"/>
  <c r="BP39" i="6" s="1"/>
  <c r="AJ823" i="6"/>
  <c r="BP11" i="6" s="1"/>
  <c r="AK831" i="6"/>
  <c r="BP47" i="6" s="1"/>
  <c r="AJ831" i="6"/>
  <c r="BP19" i="6" s="1"/>
  <c r="AK847" i="6"/>
  <c r="BQ35" i="6" s="1"/>
  <c r="AJ847" i="6"/>
  <c r="BQ7" i="6" s="1"/>
  <c r="AK854" i="6"/>
  <c r="BQ42" i="6" s="1"/>
  <c r="AJ854" i="6"/>
  <c r="BQ14" i="6" s="1"/>
  <c r="AK862" i="6"/>
  <c r="BQ50" i="6" s="1"/>
  <c r="AJ862" i="6"/>
  <c r="BQ22" i="6" s="1"/>
  <c r="AJ450" i="6"/>
  <c r="G193" i="9"/>
  <c r="C24" i="4" s="1"/>
  <c r="G200" i="9"/>
  <c r="C25" i="4" s="1"/>
  <c r="G206" i="9"/>
  <c r="C26" i="4" s="1"/>
  <c r="E26" i="4" s="1"/>
  <c r="E26" i="1" s="1"/>
  <c r="L24" i="15" s="1"/>
  <c r="AI19" i="6"/>
  <c r="AK384" i="6"/>
  <c r="AZ48" i="6" s="1"/>
  <c r="AK244" i="6"/>
  <c r="AU48" i="6" s="1"/>
  <c r="AK409" i="6"/>
  <c r="BA45" i="6" s="1"/>
  <c r="AI18" i="6"/>
  <c r="AJ17" i="6"/>
  <c r="AM17" i="6" s="1"/>
  <c r="AK76" i="6"/>
  <c r="AO48" i="6" s="1"/>
  <c r="AK192" i="6"/>
  <c r="AS52" i="6" s="1"/>
  <c r="AK330" i="6"/>
  <c r="AX50" i="6" s="1"/>
  <c r="AK354" i="6"/>
  <c r="AY46" i="6" s="1"/>
  <c r="AK88" i="6"/>
  <c r="AI264" i="6"/>
  <c r="AI284" i="6"/>
  <c r="AJ437" i="6"/>
  <c r="BB17" i="6" s="1"/>
  <c r="BH4" i="6" l="1"/>
  <c r="AJ615" i="6"/>
  <c r="AI615" i="6" s="1"/>
  <c r="BR45" i="6"/>
  <c r="BH32" i="6"/>
  <c r="AK615" i="6"/>
  <c r="BD55" i="6"/>
  <c r="BQ55" i="6"/>
  <c r="BL27" i="6"/>
  <c r="BL28" i="6" s="1"/>
  <c r="BH27" i="6"/>
  <c r="BH28" i="6" s="1"/>
  <c r="BI27" i="6"/>
  <c r="BI28" i="6" s="1"/>
  <c r="BP27" i="6"/>
  <c r="BQ27" i="6"/>
  <c r="BQ28" i="6" s="1"/>
  <c r="BN27" i="6"/>
  <c r="BN28" i="6" s="1"/>
  <c r="BJ27" i="6"/>
  <c r="BJ28" i="6" s="1"/>
  <c r="BO27" i="6"/>
  <c r="BK27" i="6"/>
  <c r="BK28" i="6" s="1"/>
  <c r="BE27" i="6"/>
  <c r="BE28" i="6" s="1"/>
  <c r="BF27" i="6"/>
  <c r="BF28" i="6" s="1"/>
  <c r="BD27" i="6"/>
  <c r="BD28" i="6" s="1"/>
  <c r="M8" i="8"/>
  <c r="N8" i="8" s="1"/>
  <c r="M12" i="8"/>
  <c r="N12" i="8" s="1"/>
  <c r="M16" i="8"/>
  <c r="M20" i="8"/>
  <c r="N20" i="8" s="1"/>
  <c r="M24" i="8"/>
  <c r="N24" i="8" s="1"/>
  <c r="M9" i="8"/>
  <c r="N9" i="8" s="1"/>
  <c r="M13" i="8"/>
  <c r="M17" i="8"/>
  <c r="N17" i="8" s="1"/>
  <c r="M21" i="8"/>
  <c r="N21" i="8" s="1"/>
  <c r="M25" i="8"/>
  <c r="N25" i="8" s="1"/>
  <c r="M6" i="8"/>
  <c r="M10" i="8"/>
  <c r="M14" i="8"/>
  <c r="N14" i="8" s="1"/>
  <c r="M18" i="8"/>
  <c r="N18" i="8" s="1"/>
  <c r="M22" i="8"/>
  <c r="M26" i="8"/>
  <c r="N26" i="8" s="1"/>
  <c r="M7" i="8"/>
  <c r="N7" i="8" s="1"/>
  <c r="M11" i="8"/>
  <c r="N11" i="8" s="1"/>
  <c r="M15" i="8"/>
  <c r="M19" i="8"/>
  <c r="M23" i="8"/>
  <c r="N23" i="8" s="1"/>
  <c r="M5" i="8"/>
  <c r="J6" i="8"/>
  <c r="J10" i="8"/>
  <c r="K10" i="8" s="1"/>
  <c r="J14" i="8"/>
  <c r="K14" i="8" s="1"/>
  <c r="J18" i="8"/>
  <c r="K18" i="8" s="1"/>
  <c r="J22" i="8"/>
  <c r="J26" i="8"/>
  <c r="J7" i="8"/>
  <c r="J11" i="8"/>
  <c r="K11" i="8" s="1"/>
  <c r="J15" i="8"/>
  <c r="J19" i="8"/>
  <c r="K19" i="8" s="1"/>
  <c r="J23" i="8"/>
  <c r="K23" i="8" s="1"/>
  <c r="J5" i="8"/>
  <c r="J8" i="8"/>
  <c r="J12" i="8"/>
  <c r="K12" i="8" s="1"/>
  <c r="J16" i="8"/>
  <c r="K16" i="8" s="1"/>
  <c r="J20" i="8"/>
  <c r="K20" i="8" s="1"/>
  <c r="J24" i="8"/>
  <c r="J9" i="8"/>
  <c r="K9" i="8" s="1"/>
  <c r="J13" i="8"/>
  <c r="K13" i="8" s="1"/>
  <c r="J17" i="8"/>
  <c r="K17" i="8" s="1"/>
  <c r="J21" i="8"/>
  <c r="J25" i="8"/>
  <c r="K25" i="8" s="1"/>
  <c r="AI369" i="6"/>
  <c r="AK436" i="6"/>
  <c r="BB44" i="6" s="1"/>
  <c r="AI445" i="6"/>
  <c r="AJ445" i="6" s="1"/>
  <c r="BB25" i="6" s="1"/>
  <c r="AI439" i="6"/>
  <c r="AJ439" i="6" s="1"/>
  <c r="BB19" i="6" s="1"/>
  <c r="AK439" i="6"/>
  <c r="BB47" i="6" s="1"/>
  <c r="AK445" i="6"/>
  <c r="BB53" i="6" s="1"/>
  <c r="AJ473" i="6"/>
  <c r="AK437" i="6"/>
  <c r="BB45" i="6" s="1"/>
  <c r="AK104" i="6"/>
  <c r="AP48" i="6" s="1"/>
  <c r="AK94" i="6"/>
  <c r="AP38" i="6" s="1"/>
  <c r="AK285" i="6"/>
  <c r="AW33" i="6" s="1"/>
  <c r="AK93" i="6"/>
  <c r="AP37" i="6" s="1"/>
  <c r="AI300" i="6"/>
  <c r="AK96" i="6"/>
  <c r="AP40" i="6" s="1"/>
  <c r="AK403" i="6"/>
  <c r="BA39" i="6" s="1"/>
  <c r="AJ411" i="6"/>
  <c r="BA19" i="6" s="1"/>
  <c r="AJ417" i="6"/>
  <c r="BA25" i="6" s="1"/>
  <c r="AK369" i="6"/>
  <c r="AZ33" i="6" s="1"/>
  <c r="AK373" i="6"/>
  <c r="AZ37" i="6" s="1"/>
  <c r="AK380" i="6"/>
  <c r="AZ44" i="6" s="1"/>
  <c r="AK356" i="6"/>
  <c r="AY48" i="6" s="1"/>
  <c r="AK341" i="6"/>
  <c r="AY33" i="6" s="1"/>
  <c r="AK345" i="6"/>
  <c r="AY37" i="6" s="1"/>
  <c r="AK331" i="6"/>
  <c r="AX51" i="6" s="1"/>
  <c r="AK320" i="6"/>
  <c r="AX40" i="6" s="1"/>
  <c r="AK332" i="6"/>
  <c r="AX52" i="6" s="1"/>
  <c r="AK316" i="6"/>
  <c r="AX36" i="6" s="1"/>
  <c r="AI285" i="6"/>
  <c r="AK300" i="6"/>
  <c r="AW48" i="6" s="1"/>
  <c r="AI267" i="6"/>
  <c r="AI257" i="6"/>
  <c r="AK261" i="6"/>
  <c r="AV37" i="6" s="1"/>
  <c r="AK267" i="6"/>
  <c r="AV43" i="6" s="1"/>
  <c r="AK257" i="6"/>
  <c r="AV33" i="6" s="1"/>
  <c r="AI261" i="6"/>
  <c r="AK233" i="6"/>
  <c r="AU37" i="6" s="1"/>
  <c r="AK247" i="6"/>
  <c r="AU51" i="6" s="1"/>
  <c r="AK229" i="6"/>
  <c r="AU33" i="6" s="1"/>
  <c r="AK189" i="6"/>
  <c r="AS49" i="6" s="1"/>
  <c r="AK178" i="6"/>
  <c r="AS38" i="6" s="1"/>
  <c r="AK177" i="6"/>
  <c r="AS37" i="6" s="1"/>
  <c r="AK174" i="6"/>
  <c r="AS34" i="6" s="1"/>
  <c r="AK97" i="6"/>
  <c r="AP41" i="6" s="1"/>
  <c r="AK95" i="6"/>
  <c r="AP39" i="6" s="1"/>
  <c r="AK100" i="6"/>
  <c r="AP44" i="6" s="1"/>
  <c r="AK66" i="6"/>
  <c r="AO38" i="6" s="1"/>
  <c r="AK61" i="6"/>
  <c r="AO33" i="6" s="1"/>
  <c r="AK65" i="6"/>
  <c r="AO37" i="6" s="1"/>
  <c r="AK68" i="6"/>
  <c r="AO40" i="6" s="1"/>
  <c r="AK411" i="6"/>
  <c r="BA47" i="6" s="1"/>
  <c r="BR47" i="6" s="1"/>
  <c r="AK417" i="6"/>
  <c r="BA53" i="6" s="1"/>
  <c r="AK382" i="6"/>
  <c r="AZ46" i="6" s="1"/>
  <c r="AK353" i="6"/>
  <c r="AY45" i="6" s="1"/>
  <c r="AK325" i="6"/>
  <c r="AX45" i="6" s="1"/>
  <c r="AK303" i="6"/>
  <c r="AW51" i="6" s="1"/>
  <c r="AI303" i="6"/>
  <c r="AI275" i="6"/>
  <c r="AK273" i="6"/>
  <c r="AV49" i="6" s="1"/>
  <c r="AK275" i="6"/>
  <c r="AV51" i="6" s="1"/>
  <c r="AI273" i="6"/>
  <c r="AK246" i="6"/>
  <c r="AU50" i="6" s="1"/>
  <c r="AK248" i="6"/>
  <c r="AU52" i="6" s="1"/>
  <c r="AK240" i="6"/>
  <c r="AU44" i="6" s="1"/>
  <c r="AK238" i="6"/>
  <c r="AU42" i="6" s="1"/>
  <c r="AK245" i="6"/>
  <c r="AU49" i="6" s="1"/>
  <c r="AK184" i="6"/>
  <c r="AS44" i="6" s="1"/>
  <c r="AK89" i="6"/>
  <c r="AP33" i="6" s="1"/>
  <c r="AK92" i="6"/>
  <c r="AP36" i="6" s="1"/>
  <c r="AK72" i="6"/>
  <c r="AO44" i="6" s="1"/>
  <c r="AK70" i="6"/>
  <c r="AO42" i="6" s="1"/>
  <c r="AK77" i="6"/>
  <c r="AO49" i="6" s="1"/>
  <c r="AK79" i="6"/>
  <c r="AO51" i="6" s="1"/>
  <c r="AK69" i="6"/>
  <c r="AO41" i="6" s="1"/>
  <c r="BP28" i="6"/>
  <c r="AJ727" i="6"/>
  <c r="AI727" i="6" s="1"/>
  <c r="BO28" i="6"/>
  <c r="AP32" i="6"/>
  <c r="AK259" i="6"/>
  <c r="AV35" i="6" s="1"/>
  <c r="AK67" i="6"/>
  <c r="AO39" i="6" s="1"/>
  <c r="AK559" i="6"/>
  <c r="BF32" i="6"/>
  <c r="BF55" i="6" s="1"/>
  <c r="AK361" i="6"/>
  <c r="AY53" i="6" s="1"/>
  <c r="AK98" i="6"/>
  <c r="AP42" i="6" s="1"/>
  <c r="AK440" i="6"/>
  <c r="BB48" i="6" s="1"/>
  <c r="AK241" i="6"/>
  <c r="AU45" i="6" s="1"/>
  <c r="AK755" i="6"/>
  <c r="BM33" i="6"/>
  <c r="BM55" i="6" s="1"/>
  <c r="AK264" i="6"/>
  <c r="AV40" i="6" s="1"/>
  <c r="AK144" i="6"/>
  <c r="AK167" i="6" s="1"/>
  <c r="AK32" i="6"/>
  <c r="AK414" i="6"/>
  <c r="BA50" i="6" s="1"/>
  <c r="AK71" i="6"/>
  <c r="AO43" i="6" s="1"/>
  <c r="AK381" i="6"/>
  <c r="AZ45" i="6" s="1"/>
  <c r="AK443" i="6"/>
  <c r="BB51" i="6" s="1"/>
  <c r="AK387" i="6"/>
  <c r="AZ51" i="6" s="1"/>
  <c r="AK340" i="6"/>
  <c r="AI60" i="6"/>
  <c r="AK323" i="6"/>
  <c r="AX43" i="6" s="1"/>
  <c r="AI259" i="6"/>
  <c r="AK107" i="6"/>
  <c r="AP51" i="6" s="1"/>
  <c r="AK314" i="6"/>
  <c r="AX34" i="6" s="1"/>
  <c r="AK368" i="6"/>
  <c r="AZ32" i="6" s="1"/>
  <c r="AZ55" i="6" s="1"/>
  <c r="AK359" i="6"/>
  <c r="AY51" i="6" s="1"/>
  <c r="AK256" i="6"/>
  <c r="AK406" i="6"/>
  <c r="BA42" i="6" s="1"/>
  <c r="AI295" i="6"/>
  <c r="AJ531" i="6"/>
  <c r="AI531" i="6" s="1"/>
  <c r="AJ839" i="6"/>
  <c r="AI839" i="6" s="1"/>
  <c r="AK435" i="6"/>
  <c r="BB43" i="6" s="1"/>
  <c r="AK379" i="6"/>
  <c r="AZ43" i="6" s="1"/>
  <c r="AK172" i="6"/>
  <c r="AK60" i="6"/>
  <c r="AK442" i="6"/>
  <c r="BB50" i="6" s="1"/>
  <c r="AK99" i="6"/>
  <c r="AP43" i="6" s="1"/>
  <c r="AK671" i="6"/>
  <c r="BJ38" i="6"/>
  <c r="BJ55" i="6" s="1"/>
  <c r="AK321" i="6"/>
  <c r="AX41" i="6" s="1"/>
  <c r="AK289" i="6"/>
  <c r="AW37" i="6" s="1"/>
  <c r="AK407" i="6"/>
  <c r="BA43" i="6" s="1"/>
  <c r="AK351" i="6"/>
  <c r="AY43" i="6" s="1"/>
  <c r="AK312" i="6"/>
  <c r="AI256" i="6"/>
  <c r="AJ643" i="6"/>
  <c r="AI643" i="6" s="1"/>
  <c r="AK295" i="6"/>
  <c r="AW43" i="6" s="1"/>
  <c r="AK182" i="6"/>
  <c r="AS42" i="6" s="1"/>
  <c r="BH34" i="6"/>
  <c r="AK531" i="6"/>
  <c r="BE32" i="6"/>
  <c r="BE55" i="6" s="1"/>
  <c r="AJ475" i="6"/>
  <c r="AI475" i="6" s="1"/>
  <c r="AK292" i="6"/>
  <c r="AW40" i="6" s="1"/>
  <c r="AK228" i="6"/>
  <c r="AJ783" i="6"/>
  <c r="AI783" i="6" s="1"/>
  <c r="AJ671" i="6"/>
  <c r="AI671" i="6" s="1"/>
  <c r="AK234" i="6"/>
  <c r="AU38" i="6" s="1"/>
  <c r="AK313" i="6"/>
  <c r="AX33" i="6" s="1"/>
  <c r="AI289" i="6"/>
  <c r="AK64" i="6"/>
  <c r="AO36" i="6" s="1"/>
  <c r="AJ811" i="6"/>
  <c r="AI811" i="6" s="1"/>
  <c r="AK643" i="6"/>
  <c r="BI32" i="6"/>
  <c r="BI55" i="6" s="1"/>
  <c r="AK191" i="6"/>
  <c r="AS51" i="6" s="1"/>
  <c r="BC32" i="6"/>
  <c r="BC55" i="6" s="1"/>
  <c r="AK475" i="6"/>
  <c r="AK412" i="6"/>
  <c r="BA48" i="6" s="1"/>
  <c r="AK324" i="6"/>
  <c r="AX44" i="6" s="1"/>
  <c r="AI292" i="6"/>
  <c r="AK727" i="6"/>
  <c r="BL32" i="6"/>
  <c r="BL55" i="6" s="1"/>
  <c r="AK235" i="6"/>
  <c r="AU39" i="6" s="1"/>
  <c r="AK74" i="6"/>
  <c r="AO46" i="6" s="1"/>
  <c r="BR46" i="6" s="1"/>
  <c r="AJ867" i="6"/>
  <c r="AI867" i="6" s="1"/>
  <c r="AK699" i="6"/>
  <c r="BK33" i="6"/>
  <c r="BK55" i="6" s="1"/>
  <c r="AK811" i="6"/>
  <c r="BO32" i="6"/>
  <c r="BO55" i="6" s="1"/>
  <c r="AJ755" i="6"/>
  <c r="AI755" i="6" s="1"/>
  <c r="AJ699" i="6"/>
  <c r="AI699" i="6" s="1"/>
  <c r="AK183" i="6"/>
  <c r="AS43" i="6" s="1"/>
  <c r="AJ587" i="6"/>
  <c r="AI587" i="6" s="1"/>
  <c r="AI286" i="6"/>
  <c r="AK284" i="6"/>
  <c r="AW32" i="6" s="1"/>
  <c r="AK260" i="6"/>
  <c r="AV36" i="6" s="1"/>
  <c r="AK188" i="6"/>
  <c r="AS48" i="6" s="1"/>
  <c r="AK386" i="6"/>
  <c r="AZ50" i="6" s="1"/>
  <c r="AK179" i="6"/>
  <c r="AS39" i="6" s="1"/>
  <c r="AK424" i="6"/>
  <c r="AK867" i="6"/>
  <c r="BQ32" i="6"/>
  <c r="BG32" i="6"/>
  <c r="BG55" i="6" s="1"/>
  <c r="AK587" i="6"/>
  <c r="AK286" i="6"/>
  <c r="AW34" i="6" s="1"/>
  <c r="AI260" i="6"/>
  <c r="AK258" i="6"/>
  <c r="AV34" i="6" s="1"/>
  <c r="AJ503" i="6"/>
  <c r="AI503" i="6" s="1"/>
  <c r="AK416" i="6"/>
  <c r="BA52" i="6" s="1"/>
  <c r="AK431" i="6"/>
  <c r="BB39" i="6" s="1"/>
  <c r="AK200" i="6"/>
  <c r="AK223" i="6" s="1"/>
  <c r="BM4" i="6"/>
  <c r="AK239" i="6"/>
  <c r="AU43" i="6" s="1"/>
  <c r="AK839" i="6"/>
  <c r="BP34" i="6"/>
  <c r="BP55" i="6" s="1"/>
  <c r="BG4" i="6"/>
  <c r="AJ559" i="6"/>
  <c r="AI559" i="6" s="1"/>
  <c r="AI258" i="6"/>
  <c r="AK430" i="6"/>
  <c r="BB38" i="6" s="1"/>
  <c r="AK783" i="6"/>
  <c r="BN34" i="6"/>
  <c r="BN55" i="6" s="1"/>
  <c r="AK396" i="6"/>
  <c r="AW41" i="6"/>
  <c r="G78" i="9"/>
  <c r="G167" i="9"/>
  <c r="C21" i="4" s="1"/>
  <c r="E9" i="8"/>
  <c r="E13" i="8"/>
  <c r="E17" i="8"/>
  <c r="E21" i="8"/>
  <c r="E25" i="8"/>
  <c r="E6" i="8"/>
  <c r="E10" i="8"/>
  <c r="E14" i="8"/>
  <c r="E18" i="8"/>
  <c r="E22" i="8"/>
  <c r="E26" i="8"/>
  <c r="E12" i="8"/>
  <c r="E20" i="8"/>
  <c r="E8" i="8"/>
  <c r="E19" i="8"/>
  <c r="E7" i="8"/>
  <c r="E11" i="8"/>
  <c r="E23" i="8"/>
  <c r="E15" i="8"/>
  <c r="E24" i="8"/>
  <c r="E16" i="8"/>
  <c r="G174" i="9"/>
  <c r="C22" i="4" s="1"/>
  <c r="K21" i="8"/>
  <c r="K6" i="8"/>
  <c r="K22" i="8"/>
  <c r="K26" i="8"/>
  <c r="K8" i="8"/>
  <c r="K24" i="8"/>
  <c r="K7" i="8"/>
  <c r="K15" i="8"/>
  <c r="N15" i="8"/>
  <c r="N16" i="8"/>
  <c r="N6" i="8"/>
  <c r="N22" i="8"/>
  <c r="N10" i="8"/>
  <c r="N13" i="8"/>
  <c r="G112" i="9"/>
  <c r="C17" i="4" s="1"/>
  <c r="C4" i="4"/>
  <c r="G87" i="9"/>
  <c r="G107" i="9"/>
  <c r="C16" i="4" s="1"/>
  <c r="G118" i="9"/>
  <c r="C18" i="4" s="1"/>
  <c r="G16" i="9"/>
  <c r="G28" i="9"/>
  <c r="C7" i="4" s="1"/>
  <c r="G22" i="9"/>
  <c r="G55" i="9"/>
  <c r="C11" i="4" s="1"/>
  <c r="G62" i="9"/>
  <c r="C12" i="4" s="1"/>
  <c r="G68" i="9"/>
  <c r="C13" i="4" s="1"/>
  <c r="G125" i="9"/>
  <c r="C19" i="4" s="1"/>
  <c r="G48" i="9"/>
  <c r="C10" i="4" s="1"/>
  <c r="G34" i="9"/>
  <c r="C8" i="4" s="1"/>
  <c r="G41" i="9"/>
  <c r="C9" i="4" s="1"/>
  <c r="N19" i="8"/>
  <c r="G5" i="7"/>
  <c r="BC25" i="6" l="1"/>
  <c r="BC27" i="6" s="1"/>
  <c r="BC28" i="6" s="1"/>
  <c r="AW55" i="6"/>
  <c r="BH55" i="6"/>
  <c r="AP55" i="6"/>
  <c r="AN32" i="6"/>
  <c r="AN55" i="6" s="1"/>
  <c r="AK55" i="6"/>
  <c r="BM27" i="6"/>
  <c r="BM28" i="6" s="1"/>
  <c r="BG27" i="6"/>
  <c r="BG28" i="6" s="1"/>
  <c r="M28" i="8"/>
  <c r="C6" i="4"/>
  <c r="I22" i="9"/>
  <c r="I24" i="9" s="1"/>
  <c r="G209" i="9" s="1"/>
  <c r="C5" i="4"/>
  <c r="G207" i="9"/>
  <c r="G28" i="7"/>
  <c r="J28" i="8"/>
  <c r="N5" i="8"/>
  <c r="N28" i="8" s="1"/>
  <c r="G8" i="8"/>
  <c r="H8" i="8" s="1"/>
  <c r="O8" i="8" s="1"/>
  <c r="D7" i="4" s="1"/>
  <c r="G12" i="8"/>
  <c r="H12" i="8" s="1"/>
  <c r="O12" i="8" s="1"/>
  <c r="D11" i="4" s="1"/>
  <c r="G16" i="8"/>
  <c r="G20" i="8"/>
  <c r="H20" i="8" s="1"/>
  <c r="O20" i="8" s="1"/>
  <c r="D19" i="4" s="1"/>
  <c r="G24" i="8"/>
  <c r="G9" i="8"/>
  <c r="H9" i="8" s="1"/>
  <c r="O9" i="8" s="1"/>
  <c r="D8" i="4" s="1"/>
  <c r="G13" i="8"/>
  <c r="H13" i="8" s="1"/>
  <c r="O13" i="8" s="1"/>
  <c r="D12" i="4" s="1"/>
  <c r="G17" i="8"/>
  <c r="H17" i="8" s="1"/>
  <c r="O17" i="8" s="1"/>
  <c r="D16" i="4" s="1"/>
  <c r="G21" i="8"/>
  <c r="H21" i="8" s="1"/>
  <c r="O21" i="8" s="1"/>
  <c r="D20" i="4" s="1"/>
  <c r="G25" i="8"/>
  <c r="H25" i="8" s="1"/>
  <c r="O25" i="8" s="1"/>
  <c r="D24" i="4" s="1"/>
  <c r="E24" i="4" s="1"/>
  <c r="E24" i="1" s="1"/>
  <c r="L22" i="15" s="1"/>
  <c r="G6" i="8"/>
  <c r="H6" i="8" s="1"/>
  <c r="O6" i="8" s="1"/>
  <c r="D5" i="4" s="1"/>
  <c r="G10" i="8"/>
  <c r="H10" i="8" s="1"/>
  <c r="O10" i="8" s="1"/>
  <c r="D9" i="4" s="1"/>
  <c r="G14" i="8"/>
  <c r="H14" i="8" s="1"/>
  <c r="O14" i="8" s="1"/>
  <c r="D13" i="4" s="1"/>
  <c r="G18" i="8"/>
  <c r="H18" i="8" s="1"/>
  <c r="O18" i="8" s="1"/>
  <c r="D17" i="4" s="1"/>
  <c r="G22" i="8"/>
  <c r="H22" i="8" s="1"/>
  <c r="O22" i="8" s="1"/>
  <c r="D21" i="4" s="1"/>
  <c r="G26" i="8"/>
  <c r="H26" i="8" s="1"/>
  <c r="O26" i="8" s="1"/>
  <c r="D25" i="4" s="1"/>
  <c r="E25" i="4" s="1"/>
  <c r="E25" i="1" s="1"/>
  <c r="L23" i="15" s="1"/>
  <c r="G7" i="8"/>
  <c r="H7" i="8" s="1"/>
  <c r="O7" i="8" s="1"/>
  <c r="D6" i="4" s="1"/>
  <c r="G11" i="8"/>
  <c r="H11" i="8" s="1"/>
  <c r="O11" i="8" s="1"/>
  <c r="D10" i="4" s="1"/>
  <c r="G15" i="8"/>
  <c r="H15" i="8" s="1"/>
  <c r="O15" i="8" s="1"/>
  <c r="D14" i="4" s="1"/>
  <c r="G19" i="8"/>
  <c r="G23" i="8"/>
  <c r="H23" i="8" s="1"/>
  <c r="O23" i="8" s="1"/>
  <c r="D22" i="4" s="1"/>
  <c r="E22" i="4" s="1"/>
  <c r="E22" i="1" s="1"/>
  <c r="L20" i="15" s="1"/>
  <c r="G5" i="8"/>
  <c r="E18" i="7"/>
  <c r="I15" i="10" s="1"/>
  <c r="E19" i="7"/>
  <c r="C16" i="10" s="1"/>
  <c r="AV32" i="6"/>
  <c r="AV55" i="6" s="1"/>
  <c r="AK279" i="6"/>
  <c r="E20" i="7"/>
  <c r="AU32" i="6"/>
  <c r="AU55" i="6" s="1"/>
  <c r="AK251" i="6"/>
  <c r="AY32" i="6"/>
  <c r="AY55" i="6" s="1"/>
  <c r="AK363" i="6"/>
  <c r="C15" i="4"/>
  <c r="C14" i="4"/>
  <c r="AK111" i="6"/>
  <c r="AR32" i="6"/>
  <c r="AR55" i="6" s="1"/>
  <c r="AX32" i="6"/>
  <c r="AX55" i="6" s="1"/>
  <c r="AK335" i="6"/>
  <c r="AK307" i="6"/>
  <c r="AQ32" i="6"/>
  <c r="AQ55" i="6" s="1"/>
  <c r="AK139" i="6"/>
  <c r="AO32" i="6"/>
  <c r="AO55" i="6" s="1"/>
  <c r="AK83" i="6"/>
  <c r="AK391" i="6"/>
  <c r="BA32" i="6"/>
  <c r="BA55" i="6" s="1"/>
  <c r="AK419" i="6"/>
  <c r="AS32" i="6"/>
  <c r="AS55" i="6" s="1"/>
  <c r="AK195" i="6"/>
  <c r="AT32" i="6"/>
  <c r="AT55" i="6" s="1"/>
  <c r="BB32" i="6"/>
  <c r="BB55" i="6" s="1"/>
  <c r="AK447" i="6"/>
  <c r="H19" i="8"/>
  <c r="O19" i="8" s="1"/>
  <c r="D18" i="4" s="1"/>
  <c r="H16" i="8"/>
  <c r="O16" i="8" s="1"/>
  <c r="D15" i="4" s="1"/>
  <c r="H24" i="8"/>
  <c r="O24" i="8" s="1"/>
  <c r="D23" i="4" s="1"/>
  <c r="E23" i="4" s="1"/>
  <c r="E23" i="1" s="1"/>
  <c r="L21" i="15" s="1"/>
  <c r="E5" i="8"/>
  <c r="E28" i="8" s="1"/>
  <c r="K5" i="8"/>
  <c r="K28" i="8" s="1"/>
  <c r="AH8" i="6"/>
  <c r="AH9" i="6"/>
  <c r="AH10" i="6"/>
  <c r="AH11" i="6"/>
  <c r="AH12" i="6"/>
  <c r="AH13" i="6"/>
  <c r="AH14" i="6"/>
  <c r="G210" i="9" l="1"/>
  <c r="C27" i="4"/>
  <c r="C30" i="4" s="1"/>
  <c r="G28" i="8"/>
  <c r="C15" i="10"/>
  <c r="I16" i="10"/>
  <c r="I17" i="10"/>
  <c r="C17" i="10"/>
  <c r="H5" i="8"/>
  <c r="H28" i="8" s="1"/>
  <c r="O5" i="8" l="1"/>
  <c r="O28" i="8" s="1"/>
  <c r="O31" i="8" s="1"/>
  <c r="AH25" i="6"/>
  <c r="AH24" i="6"/>
  <c r="AK24" i="6" s="1"/>
  <c r="AH23" i="6"/>
  <c r="AH22" i="6"/>
  <c r="AK22" i="6" s="1"/>
  <c r="AH21" i="6"/>
  <c r="AH20" i="6"/>
  <c r="AH15" i="6"/>
  <c r="AH7" i="6"/>
  <c r="AH6" i="6"/>
  <c r="AH5" i="6"/>
  <c r="AH4" i="6"/>
  <c r="AJ30" i="6"/>
  <c r="AJ86" i="6"/>
  <c r="AJ110" i="6" s="1"/>
  <c r="AP26" i="6" s="1"/>
  <c r="AJ114" i="6"/>
  <c r="AJ120" i="6" s="1"/>
  <c r="AQ8" i="6" s="1"/>
  <c r="AJ142" i="6"/>
  <c r="AJ149" i="6" s="1"/>
  <c r="AR9" i="6" s="1"/>
  <c r="AJ170" i="6"/>
  <c r="AJ180" i="6" s="1"/>
  <c r="AS12" i="6" s="1"/>
  <c r="AJ198" i="6"/>
  <c r="AJ226" i="6"/>
  <c r="AJ254" i="6"/>
  <c r="AJ282" i="6"/>
  <c r="AJ310" i="6"/>
  <c r="AJ338" i="6"/>
  <c r="AJ366" i="6"/>
  <c r="AJ2" i="6"/>
  <c r="E21" i="4"/>
  <c r="E21" i="1" s="1"/>
  <c r="L19" i="15" s="1"/>
  <c r="E20" i="4"/>
  <c r="E20" i="1" s="1"/>
  <c r="L18" i="15" s="1"/>
  <c r="E19" i="4"/>
  <c r="E19" i="1" s="1"/>
  <c r="L17" i="15" s="1"/>
  <c r="E18" i="4"/>
  <c r="E18" i="1" s="1"/>
  <c r="L16" i="15" s="1"/>
  <c r="E17" i="4"/>
  <c r="E17" i="1" s="1"/>
  <c r="L15" i="15" s="1"/>
  <c r="E16" i="4"/>
  <c r="E16" i="1" s="1"/>
  <c r="L14" i="15" s="1"/>
  <c r="E15" i="4"/>
  <c r="E15" i="1" s="1"/>
  <c r="L13" i="15" s="1"/>
  <c r="E14" i="4"/>
  <c r="E14" i="1" s="1"/>
  <c r="L12" i="15" s="1"/>
  <c r="E13" i="4"/>
  <c r="E13" i="1" s="1"/>
  <c r="L11" i="15" s="1"/>
  <c r="E12" i="4"/>
  <c r="E12" i="1" s="1"/>
  <c r="L10" i="15" s="1"/>
  <c r="E11" i="4"/>
  <c r="E11" i="1" s="1"/>
  <c r="L9" i="15" s="1"/>
  <c r="E10" i="4"/>
  <c r="E10" i="1" s="1"/>
  <c r="L8" i="15" s="1"/>
  <c r="E9" i="4"/>
  <c r="E9" i="1" s="1"/>
  <c r="L7" i="15" s="1"/>
  <c r="E8" i="4"/>
  <c r="E8" i="1" s="1"/>
  <c r="L6" i="15" s="1"/>
  <c r="E7" i="4"/>
  <c r="E7" i="1" s="1"/>
  <c r="L5" i="15" s="1"/>
  <c r="E6" i="4"/>
  <c r="E6" i="1" s="1"/>
  <c r="L4" i="15" s="1"/>
  <c r="E5" i="4"/>
  <c r="E5" i="1" s="1"/>
  <c r="L3" i="15" s="1"/>
  <c r="AJ33" i="6" l="1"/>
  <c r="AN5" i="6" s="1"/>
  <c r="AJ38" i="6"/>
  <c r="AN10" i="6" s="1"/>
  <c r="AJ36" i="6"/>
  <c r="AN8" i="6" s="1"/>
  <c r="AI25" i="6"/>
  <c r="AJ25" i="6"/>
  <c r="AM25" i="6" s="1"/>
  <c r="AK25" i="6"/>
  <c r="AM53" i="6" s="1"/>
  <c r="BR53" i="6" s="1"/>
  <c r="E26" i="7" s="1"/>
  <c r="I23" i="10" s="1"/>
  <c r="AM50" i="6"/>
  <c r="BR50" i="6" s="1"/>
  <c r="E23" i="7" s="1"/>
  <c r="AM52" i="6"/>
  <c r="BR52" i="6" s="1"/>
  <c r="E25" i="7" s="1"/>
  <c r="AJ39" i="6"/>
  <c r="AN11" i="6" s="1"/>
  <c r="AJ48" i="6"/>
  <c r="AN20" i="6" s="1"/>
  <c r="AJ42" i="6"/>
  <c r="AN14" i="6" s="1"/>
  <c r="AJ41" i="6"/>
  <c r="AN13" i="6" s="1"/>
  <c r="AJ49" i="6"/>
  <c r="AN21" i="6" s="1"/>
  <c r="AJ50" i="6"/>
  <c r="AN22" i="6" s="1"/>
  <c r="AJ51" i="6"/>
  <c r="AN23" i="6" s="1"/>
  <c r="AJ52" i="6"/>
  <c r="AN24" i="6" s="1"/>
  <c r="AJ44" i="6"/>
  <c r="AN16" i="6" s="1"/>
  <c r="AJ45" i="6"/>
  <c r="AN17" i="6" s="1"/>
  <c r="AJ54" i="6"/>
  <c r="AN26" i="6" s="1"/>
  <c r="AJ91" i="6"/>
  <c r="AP7" i="6" s="1"/>
  <c r="AJ102" i="6"/>
  <c r="AP18" i="6" s="1"/>
  <c r="AJ106" i="6"/>
  <c r="AP22" i="6" s="1"/>
  <c r="AJ101" i="6"/>
  <c r="AP17" i="6" s="1"/>
  <c r="AJ105" i="6"/>
  <c r="AP21" i="6" s="1"/>
  <c r="AJ206" i="6"/>
  <c r="AT10" i="6" s="1"/>
  <c r="AJ222" i="6"/>
  <c r="AT26" i="6" s="1"/>
  <c r="AJ208" i="6"/>
  <c r="AT12" i="6" s="1"/>
  <c r="AJ219" i="6"/>
  <c r="AT23" i="6" s="1"/>
  <c r="AJ163" i="6"/>
  <c r="AR23" i="6" s="1"/>
  <c r="AJ150" i="6"/>
  <c r="AR10" i="6" s="1"/>
  <c r="AJ166" i="6"/>
  <c r="AR26" i="6" s="1"/>
  <c r="AJ159" i="6"/>
  <c r="AR19" i="6" s="1"/>
  <c r="AH27" i="6"/>
  <c r="AK5" i="6" s="1"/>
  <c r="AJ303" i="6"/>
  <c r="AW23" i="6" s="1"/>
  <c r="AJ300" i="6"/>
  <c r="AW20" i="6" s="1"/>
  <c r="AJ285" i="6"/>
  <c r="AW5" i="6" s="1"/>
  <c r="AJ382" i="6"/>
  <c r="AZ18" i="6" s="1"/>
  <c r="AJ267" i="6"/>
  <c r="AV15" i="6" s="1"/>
  <c r="AJ261" i="6"/>
  <c r="AV9" i="6" s="1"/>
  <c r="AJ257" i="6"/>
  <c r="AV5" i="6" s="1"/>
  <c r="AJ353" i="6"/>
  <c r="AY17" i="6" s="1"/>
  <c r="AJ325" i="6"/>
  <c r="AX17" i="6" s="1"/>
  <c r="AJ273" i="6"/>
  <c r="AV21" i="6" s="1"/>
  <c r="AJ275" i="6"/>
  <c r="AV23" i="6" s="1"/>
  <c r="D4" i="4"/>
  <c r="D27" i="4" s="1"/>
  <c r="D30" i="4" s="1"/>
  <c r="AJ259" i="6"/>
  <c r="AV7" i="6" s="1"/>
  <c r="AJ260" i="6"/>
  <c r="AV8" i="6" s="1"/>
  <c r="AJ264" i="6"/>
  <c r="AV12" i="6" s="1"/>
  <c r="AJ258" i="6"/>
  <c r="AV6" i="6" s="1"/>
  <c r="AJ256" i="6"/>
  <c r="AV4" i="6" s="1"/>
  <c r="AJ289" i="6"/>
  <c r="AW9" i="6" s="1"/>
  <c r="AJ286" i="6"/>
  <c r="AW6" i="6" s="1"/>
  <c r="AJ284" i="6"/>
  <c r="AW4" i="6" s="1"/>
  <c r="AJ295" i="6"/>
  <c r="AW15" i="6" s="1"/>
  <c r="AJ292" i="6"/>
  <c r="AW12" i="6" s="1"/>
  <c r="AJ58" i="6"/>
  <c r="C33" i="5"/>
  <c r="AI24" i="6"/>
  <c r="AJ24" i="6"/>
  <c r="AM24" i="6" s="1"/>
  <c r="AI22" i="6"/>
  <c r="AJ22" i="6"/>
  <c r="AM22" i="6" s="1"/>
  <c r="C23" i="10" l="1"/>
  <c r="AJ64" i="6"/>
  <c r="AO8" i="6" s="1"/>
  <c r="AJ65" i="6"/>
  <c r="AO9" i="6" s="1"/>
  <c r="AJ82" i="6"/>
  <c r="AO26" i="6" s="1"/>
  <c r="BR26" i="6" s="1"/>
  <c r="C26" i="2" s="1"/>
  <c r="C26" i="1" s="1"/>
  <c r="J24" i="15" s="1"/>
  <c r="I20" i="10"/>
  <c r="C20" i="10"/>
  <c r="C22" i="10"/>
  <c r="I22" i="10"/>
  <c r="AI5" i="6"/>
  <c r="AJ5" i="6" s="1"/>
  <c r="AM5" i="6" s="1"/>
  <c r="AM33" i="6"/>
  <c r="BR33" i="6" s="1"/>
  <c r="E6" i="7" s="1"/>
  <c r="C40" i="5"/>
  <c r="BR28" i="6"/>
  <c r="AJ67" i="6"/>
  <c r="AO11" i="6" s="1"/>
  <c r="AJ78" i="6"/>
  <c r="AO22" i="6" s="1"/>
  <c r="AJ77" i="6"/>
  <c r="AO21" i="6" s="1"/>
  <c r="AJ79" i="6"/>
  <c r="AO23" i="6" s="1"/>
  <c r="AJ66" i="6"/>
  <c r="AO10" i="6" s="1"/>
  <c r="AJ80" i="6"/>
  <c r="AO24" i="6" s="1"/>
  <c r="AJ68" i="6"/>
  <c r="AO12" i="6" s="1"/>
  <c r="AJ76" i="6"/>
  <c r="AO20" i="6" s="1"/>
  <c r="AJ72" i="6"/>
  <c r="AO16" i="6" s="1"/>
  <c r="AJ70" i="6"/>
  <c r="AO14" i="6" s="1"/>
  <c r="AJ73" i="6"/>
  <c r="AO17" i="6" s="1"/>
  <c r="AW27" i="6"/>
  <c r="AW28" i="6" s="1"/>
  <c r="AV27" i="6"/>
  <c r="AJ93" i="6"/>
  <c r="AP9" i="6" s="1"/>
  <c r="AJ189" i="6"/>
  <c r="AS21" i="6" s="1"/>
  <c r="AJ177" i="6"/>
  <c r="AS9" i="6" s="1"/>
  <c r="AJ380" i="6"/>
  <c r="AZ16" i="6" s="1"/>
  <c r="AJ331" i="6"/>
  <c r="AX23" i="6" s="1"/>
  <c r="AJ178" i="6"/>
  <c r="AS10" i="6" s="1"/>
  <c r="AJ229" i="6"/>
  <c r="AU5" i="6" s="1"/>
  <c r="AJ96" i="6"/>
  <c r="AP12" i="6" s="1"/>
  <c r="AJ320" i="6"/>
  <c r="AX12" i="6" s="1"/>
  <c r="AJ122" i="6"/>
  <c r="AQ10" i="6" s="1"/>
  <c r="AJ345" i="6"/>
  <c r="AY9" i="6" s="1"/>
  <c r="AJ369" i="6"/>
  <c r="AZ5" i="6" s="1"/>
  <c r="AJ247" i="6"/>
  <c r="AU23" i="6" s="1"/>
  <c r="AJ174" i="6"/>
  <c r="AS6" i="6" s="1"/>
  <c r="AJ94" i="6"/>
  <c r="AP10" i="6" s="1"/>
  <c r="AJ341" i="6"/>
  <c r="AY5" i="6" s="1"/>
  <c r="AJ316" i="6"/>
  <c r="AX8" i="6" s="1"/>
  <c r="AJ95" i="6"/>
  <c r="AP11" i="6" s="1"/>
  <c r="AJ97" i="6"/>
  <c r="AP13" i="6" s="1"/>
  <c r="AJ356" i="6"/>
  <c r="AY20" i="6" s="1"/>
  <c r="AJ332" i="6"/>
  <c r="AX24" i="6" s="1"/>
  <c r="AJ373" i="6"/>
  <c r="AZ9" i="6" s="1"/>
  <c r="AK16" i="6"/>
  <c r="AJ246" i="6"/>
  <c r="AJ240" i="6"/>
  <c r="AU16" i="6" s="1"/>
  <c r="AJ89" i="6"/>
  <c r="AP5" i="6" s="1"/>
  <c r="AJ124" i="6"/>
  <c r="AQ12" i="6" s="1"/>
  <c r="AJ245" i="6"/>
  <c r="AU21" i="6" s="1"/>
  <c r="AJ118" i="6"/>
  <c r="AQ6" i="6" s="1"/>
  <c r="AJ238" i="6"/>
  <c r="AU14" i="6" s="1"/>
  <c r="AJ121" i="6"/>
  <c r="AQ9" i="6" s="1"/>
  <c r="AJ92" i="6"/>
  <c r="AP8" i="6" s="1"/>
  <c r="AJ184" i="6"/>
  <c r="AS16" i="6" s="1"/>
  <c r="AJ248" i="6"/>
  <c r="AU24" i="6" s="1"/>
  <c r="AJ123" i="6"/>
  <c r="AQ11" i="6" s="1"/>
  <c r="AK12" i="6"/>
  <c r="AK13" i="6"/>
  <c r="AI14" i="6"/>
  <c r="AJ14" i="6" s="1"/>
  <c r="AM14" i="6" s="1"/>
  <c r="AI9" i="6"/>
  <c r="AJ9" i="6" s="1"/>
  <c r="AM9" i="6" s="1"/>
  <c r="AK14" i="6"/>
  <c r="AK9" i="6"/>
  <c r="AI13" i="6"/>
  <c r="AJ13" i="6" s="1"/>
  <c r="AM13" i="6" s="1"/>
  <c r="AI12" i="6"/>
  <c r="AJ12" i="6" s="1"/>
  <c r="AM12" i="6" s="1"/>
  <c r="AI6" i="6"/>
  <c r="AJ6" i="6" s="1"/>
  <c r="AM6" i="6" s="1"/>
  <c r="AK20" i="6"/>
  <c r="AI20" i="6"/>
  <c r="AJ20" i="6" s="1"/>
  <c r="AM20" i="6" s="1"/>
  <c r="AK7" i="6"/>
  <c r="AK6" i="6"/>
  <c r="AK4" i="6"/>
  <c r="AM32" i="6" s="1"/>
  <c r="AK8" i="6"/>
  <c r="AI8" i="6"/>
  <c r="AJ8" i="6" s="1"/>
  <c r="AM8" i="6" s="1"/>
  <c r="AI21" i="6"/>
  <c r="AJ21" i="6" s="1"/>
  <c r="AM21" i="6" s="1"/>
  <c r="AI7" i="6"/>
  <c r="AJ7" i="6" s="1"/>
  <c r="AK21" i="6"/>
  <c r="E4" i="4"/>
  <c r="AV28" i="6"/>
  <c r="AJ32" i="6"/>
  <c r="AJ144" i="6"/>
  <c r="AJ431" i="6"/>
  <c r="BB11" i="6" s="1"/>
  <c r="AJ179" i="6"/>
  <c r="AS11" i="6" s="1"/>
  <c r="AJ424" i="6"/>
  <c r="AJ235" i="6"/>
  <c r="AU11" i="6" s="1"/>
  <c r="AJ88" i="6"/>
  <c r="AJ200" i="6"/>
  <c r="AJ223" i="6" s="1"/>
  <c r="AJ234" i="6"/>
  <c r="AU10" i="6" s="1"/>
  <c r="AJ403" i="6"/>
  <c r="BA11" i="6" s="1"/>
  <c r="AJ312" i="6"/>
  <c r="AJ116" i="6"/>
  <c r="AJ340" i="6"/>
  <c r="AY4" i="6" s="1"/>
  <c r="AJ228" i="6"/>
  <c r="AJ440" i="6"/>
  <c r="BB20" i="6" s="1"/>
  <c r="AJ192" i="6"/>
  <c r="AS24" i="6" s="1"/>
  <c r="AJ396" i="6"/>
  <c r="AJ172" i="6"/>
  <c r="AJ430" i="6"/>
  <c r="BB10" i="6" s="1"/>
  <c r="AJ368" i="6"/>
  <c r="AK11" i="6"/>
  <c r="AK10" i="6"/>
  <c r="AK23" i="6"/>
  <c r="AK15" i="6"/>
  <c r="AI4" i="6"/>
  <c r="AJ307" i="6"/>
  <c r="AI307" i="6" s="1"/>
  <c r="AJ279" i="6"/>
  <c r="AI279" i="6" s="1"/>
  <c r="AJ60" i="6"/>
  <c r="AJ100" i="6"/>
  <c r="AP16" i="6" s="1"/>
  <c r="AJ330" i="6"/>
  <c r="AX22" i="6" s="1"/>
  <c r="AJ435" i="6"/>
  <c r="BB15" i="6" s="1"/>
  <c r="AJ436" i="6"/>
  <c r="BB16" i="6" s="1"/>
  <c r="AJ191" i="6"/>
  <c r="AS23" i="6" s="1"/>
  <c r="AJ359" i="6"/>
  <c r="AY23" i="6" s="1"/>
  <c r="AJ126" i="6"/>
  <c r="AQ14" i="6" s="1"/>
  <c r="AJ314" i="6"/>
  <c r="AX6" i="6" s="1"/>
  <c r="AJ104" i="6"/>
  <c r="AP20" i="6" s="1"/>
  <c r="AJ412" i="6"/>
  <c r="BA20" i="6" s="1"/>
  <c r="AJ321" i="6"/>
  <c r="AX13" i="6" s="1"/>
  <c r="AJ188" i="6"/>
  <c r="AS20" i="6" s="1"/>
  <c r="AJ407" i="6"/>
  <c r="BA15" i="6" s="1"/>
  <c r="AJ379" i="6"/>
  <c r="AZ15" i="6" s="1"/>
  <c r="AJ239" i="6"/>
  <c r="AU15" i="6" s="1"/>
  <c r="AJ182" i="6"/>
  <c r="AS14" i="6" s="1"/>
  <c r="AJ98" i="6"/>
  <c r="AP14" i="6" s="1"/>
  <c r="AJ233" i="6"/>
  <c r="AU9" i="6" s="1"/>
  <c r="AJ361" i="6"/>
  <c r="AY25" i="6" s="1"/>
  <c r="AJ442" i="6"/>
  <c r="BB22" i="6" s="1"/>
  <c r="AJ414" i="6"/>
  <c r="BA22" i="6" s="1"/>
  <c r="AJ183" i="6"/>
  <c r="AS15" i="6" s="1"/>
  <c r="AJ244" i="6"/>
  <c r="AU20" i="6" s="1"/>
  <c r="AJ351" i="6"/>
  <c r="AY15" i="6" s="1"/>
  <c r="AJ241" i="6"/>
  <c r="AU17" i="6" s="1"/>
  <c r="AJ384" i="6"/>
  <c r="AZ20" i="6" s="1"/>
  <c r="AJ324" i="6"/>
  <c r="AX16" i="6" s="1"/>
  <c r="AJ386" i="6"/>
  <c r="AZ22" i="6" s="1"/>
  <c r="AJ406" i="6"/>
  <c r="BA14" i="6" s="1"/>
  <c r="AJ354" i="6"/>
  <c r="AY18" i="6" s="1"/>
  <c r="AJ416" i="6"/>
  <c r="BA24" i="6" s="1"/>
  <c r="AJ381" i="6"/>
  <c r="AZ17" i="6" s="1"/>
  <c r="AJ387" i="6"/>
  <c r="AZ23" i="6" s="1"/>
  <c r="AJ323" i="6"/>
  <c r="AX15" i="6" s="1"/>
  <c r="AJ443" i="6"/>
  <c r="BB23" i="6" s="1"/>
  <c r="AI16" i="6"/>
  <c r="AJ16" i="6" s="1"/>
  <c r="AM16" i="6" s="1"/>
  <c r="AJ127" i="6"/>
  <c r="AQ15" i="6" s="1"/>
  <c r="AJ135" i="6"/>
  <c r="AQ23" i="6" s="1"/>
  <c r="AJ107" i="6"/>
  <c r="AP23" i="6" s="1"/>
  <c r="AJ99" i="6"/>
  <c r="AP15" i="6" s="1"/>
  <c r="AI10" i="6"/>
  <c r="AJ10" i="6" s="1"/>
  <c r="AM10" i="6" s="1"/>
  <c r="AI11" i="6"/>
  <c r="AJ11" i="6" s="1"/>
  <c r="AM11" i="6" s="1"/>
  <c r="AI23" i="6"/>
  <c r="AJ23" i="6" s="1"/>
  <c r="AM23" i="6" s="1"/>
  <c r="AI15" i="6"/>
  <c r="AJ15" i="6" s="1"/>
  <c r="AM15" i="6" s="1"/>
  <c r="AY27" i="6" l="1"/>
  <c r="I3" i="10"/>
  <c r="C3" i="10"/>
  <c r="AM43" i="6"/>
  <c r="BR43" i="6" s="1"/>
  <c r="E16" i="7" s="1"/>
  <c r="AM34" i="6"/>
  <c r="BR34" i="6" s="1"/>
  <c r="E7" i="7" s="1"/>
  <c r="AM42" i="6"/>
  <c r="BR42" i="6" s="1"/>
  <c r="E15" i="7" s="1"/>
  <c r="AM51" i="6"/>
  <c r="BR51" i="6" s="1"/>
  <c r="E24" i="7" s="1"/>
  <c r="AM35" i="6"/>
  <c r="BR35" i="6" s="1"/>
  <c r="E8" i="7" s="1"/>
  <c r="AM44" i="6"/>
  <c r="BR44" i="6" s="1"/>
  <c r="E17" i="7" s="1"/>
  <c r="AM49" i="6"/>
  <c r="BR49" i="6" s="1"/>
  <c r="E22" i="7" s="1"/>
  <c r="AM48" i="6"/>
  <c r="BR48" i="6" s="1"/>
  <c r="E21" i="7" s="1"/>
  <c r="AM40" i="6"/>
  <c r="BR40" i="6" s="1"/>
  <c r="E13" i="7" s="1"/>
  <c r="AM39" i="6"/>
  <c r="BR39" i="6" s="1"/>
  <c r="E12" i="7" s="1"/>
  <c r="AM41" i="6"/>
  <c r="BR41" i="6" s="1"/>
  <c r="E14" i="7" s="1"/>
  <c r="C11" i="10" s="1"/>
  <c r="AM36" i="6"/>
  <c r="BR36" i="6" s="1"/>
  <c r="E9" i="7" s="1"/>
  <c r="AM38" i="6"/>
  <c r="BR38" i="6" s="1"/>
  <c r="E11" i="7" s="1"/>
  <c r="BR32" i="6"/>
  <c r="AM37" i="6"/>
  <c r="BR37" i="6" s="1"/>
  <c r="E10" i="7" s="1"/>
  <c r="AT4" i="6"/>
  <c r="AU4" i="6"/>
  <c r="AJ251" i="6"/>
  <c r="AI251" i="6" s="1"/>
  <c r="AQ4" i="6"/>
  <c r="AQ27" i="6" s="1"/>
  <c r="AQ28" i="6" s="1"/>
  <c r="AJ139" i="6"/>
  <c r="AI139" i="6" s="1"/>
  <c r="AS4" i="6"/>
  <c r="AS27" i="6" s="1"/>
  <c r="AS28" i="6" s="1"/>
  <c r="AJ195" i="6"/>
  <c r="AI195" i="6" s="1"/>
  <c r="AP4" i="6"/>
  <c r="AP27" i="6" s="1"/>
  <c r="AP28" i="6" s="1"/>
  <c r="AJ111" i="6"/>
  <c r="AI111" i="6" s="1"/>
  <c r="AU22" i="6"/>
  <c r="BR22" i="6" s="1"/>
  <c r="AR4" i="6"/>
  <c r="AR27" i="6" s="1"/>
  <c r="AJ167" i="6"/>
  <c r="AN4" i="6"/>
  <c r="AN27" i="6" s="1"/>
  <c r="AN28" i="6" s="1"/>
  <c r="AJ55" i="6"/>
  <c r="AI55" i="6" s="1"/>
  <c r="AM7" i="6"/>
  <c r="BR7" i="6" s="1"/>
  <c r="C7" i="2" s="1"/>
  <c r="C7" i="1" s="1"/>
  <c r="J5" i="15" s="1"/>
  <c r="BR16" i="6"/>
  <c r="C16" i="2" s="1"/>
  <c r="C16" i="1" s="1"/>
  <c r="J14" i="15" s="1"/>
  <c r="BR24" i="6"/>
  <c r="BR11" i="6"/>
  <c r="BR5" i="6"/>
  <c r="BR6" i="6"/>
  <c r="BR15" i="6"/>
  <c r="BR12" i="6"/>
  <c r="BR13" i="6"/>
  <c r="BR17" i="6"/>
  <c r="BR18" i="6"/>
  <c r="BR9" i="6"/>
  <c r="BR23" i="6"/>
  <c r="AO4" i="6"/>
  <c r="AO27" i="6" s="1"/>
  <c r="AO28" i="6" s="1"/>
  <c r="AJ83" i="6"/>
  <c r="AI83" i="6" s="1"/>
  <c r="BR8" i="6"/>
  <c r="BR20" i="6"/>
  <c r="BR14" i="6"/>
  <c r="BR10" i="6"/>
  <c r="AU27" i="6"/>
  <c r="AU28" i="6" s="1"/>
  <c r="E4" i="1"/>
  <c r="L2" i="15" s="1"/>
  <c r="L25" i="15" s="1"/>
  <c r="L27" i="15" s="1"/>
  <c r="E27" i="4"/>
  <c r="E30" i="4" s="1"/>
  <c r="AY28" i="6"/>
  <c r="BR25" i="6"/>
  <c r="AJ313" i="6"/>
  <c r="AX5" i="6" s="1"/>
  <c r="AJ391" i="6"/>
  <c r="AI391" i="6" s="1"/>
  <c r="AZ4" i="6"/>
  <c r="BR19" i="6"/>
  <c r="AJ363" i="6"/>
  <c r="AI363" i="6" s="1"/>
  <c r="AJ447" i="6"/>
  <c r="AI447" i="6" s="1"/>
  <c r="BB4" i="6"/>
  <c r="AK27" i="6"/>
  <c r="AJ419" i="6"/>
  <c r="AI419" i="6" s="1"/>
  <c r="BA4" i="6"/>
  <c r="AJ4" i="6"/>
  <c r="AJ27" i="6" s="1"/>
  <c r="I12" i="10" l="1"/>
  <c r="C12" i="10"/>
  <c r="C7" i="10"/>
  <c r="I7" i="10"/>
  <c r="C19" i="10"/>
  <c r="I19" i="10"/>
  <c r="I11" i="10"/>
  <c r="C8" i="10"/>
  <c r="I8" i="10"/>
  <c r="I5" i="10"/>
  <c r="C5" i="10"/>
  <c r="I9" i="10"/>
  <c r="C9" i="10"/>
  <c r="I21" i="10"/>
  <c r="C21" i="10"/>
  <c r="I10" i="10"/>
  <c r="C10" i="10"/>
  <c r="I18" i="10"/>
  <c r="C18" i="10"/>
  <c r="I4" i="10"/>
  <c r="C4" i="10"/>
  <c r="I13" i="10"/>
  <c r="C13" i="10"/>
  <c r="C6" i="10"/>
  <c r="I6" i="10"/>
  <c r="C14" i="10"/>
  <c r="I14" i="10"/>
  <c r="AM55" i="6"/>
  <c r="BR55" i="6"/>
  <c r="BB27" i="6"/>
  <c r="BB28" i="6" s="1"/>
  <c r="AZ27" i="6"/>
  <c r="AZ28" i="6" s="1"/>
  <c r="AT27" i="6"/>
  <c r="AT28" i="6" s="1"/>
  <c r="AR28" i="6"/>
  <c r="BR21" i="6"/>
  <c r="BA27" i="6"/>
  <c r="BA28" i="6" s="1"/>
  <c r="E27" i="1"/>
  <c r="E30" i="1" s="1"/>
  <c r="C19" i="2"/>
  <c r="C19" i="1" s="1"/>
  <c r="J17" i="15" s="1"/>
  <c r="C5" i="2"/>
  <c r="C5" i="1" s="1"/>
  <c r="J3" i="15" s="1"/>
  <c r="C25" i="2"/>
  <c r="C25" i="1" s="1"/>
  <c r="J23" i="15" s="1"/>
  <c r="C12" i="2"/>
  <c r="C12" i="1" s="1"/>
  <c r="J10" i="15" s="1"/>
  <c r="C6" i="2"/>
  <c r="C6" i="1" s="1"/>
  <c r="J4" i="15" s="1"/>
  <c r="C10" i="2"/>
  <c r="C10" i="1" s="1"/>
  <c r="J8" i="15" s="1"/>
  <c r="C15" i="2"/>
  <c r="C15" i="1" s="1"/>
  <c r="J13" i="15" s="1"/>
  <c r="C18" i="2"/>
  <c r="C18" i="1" s="1"/>
  <c r="J16" i="15" s="1"/>
  <c r="C17" i="2"/>
  <c r="C17" i="1" s="1"/>
  <c r="J15" i="15" s="1"/>
  <c r="C8" i="2"/>
  <c r="C8" i="1" s="1"/>
  <c r="J6" i="15" s="1"/>
  <c r="C13" i="2"/>
  <c r="C13" i="1" s="1"/>
  <c r="J11" i="15" s="1"/>
  <c r="C9" i="2"/>
  <c r="C9" i="1" s="1"/>
  <c r="J7" i="15" s="1"/>
  <c r="C24" i="2"/>
  <c r="C24" i="1" s="1"/>
  <c r="J22" i="15" s="1"/>
  <c r="C20" i="2"/>
  <c r="C20" i="1" s="1"/>
  <c r="J18" i="15" s="1"/>
  <c r="C23" i="2"/>
  <c r="C23" i="1" s="1"/>
  <c r="J21" i="15" s="1"/>
  <c r="C22" i="2"/>
  <c r="C22" i="1" s="1"/>
  <c r="J20" i="15" s="1"/>
  <c r="C14" i="2"/>
  <c r="C14" i="1" s="1"/>
  <c r="J12" i="15" s="1"/>
  <c r="C11" i="2"/>
  <c r="C11" i="1" s="1"/>
  <c r="J9" i="15" s="1"/>
  <c r="AI223" i="6"/>
  <c r="AI167" i="6"/>
  <c r="E5" i="7"/>
  <c r="E28" i="7" s="1"/>
  <c r="F27" i="7" s="1"/>
  <c r="AM4" i="6"/>
  <c r="AM27" i="6" s="1"/>
  <c r="AI27" i="6"/>
  <c r="I27" i="7" l="1"/>
  <c r="J27" i="7"/>
  <c r="K27" i="7"/>
  <c r="H27" i="7"/>
  <c r="C21" i="2"/>
  <c r="C21" i="1" s="1"/>
  <c r="J19" i="15" s="1"/>
  <c r="C2" i="10"/>
  <c r="C25" i="10" s="1"/>
  <c r="I2" i="10"/>
  <c r="I25" i="10" s="1"/>
  <c r="AM28" i="6"/>
  <c r="AJ335" i="6"/>
  <c r="AI335" i="6" s="1"/>
  <c r="AX4" i="6"/>
  <c r="AX27" i="6" l="1"/>
  <c r="AX28" i="6" s="1"/>
  <c r="L27" i="7"/>
  <c r="C26" i="11" s="1"/>
  <c r="S26" i="11" s="1"/>
  <c r="D26" i="1" s="1"/>
  <c r="K24" i="15" s="1"/>
  <c r="F7" i="7"/>
  <c r="K7" i="7" s="1"/>
  <c r="F11" i="7"/>
  <c r="K11" i="7" s="1"/>
  <c r="F15" i="7"/>
  <c r="K15" i="7" s="1"/>
  <c r="F19" i="7"/>
  <c r="K19" i="7" s="1"/>
  <c r="F23" i="7"/>
  <c r="K23" i="7" s="1"/>
  <c r="F5" i="7"/>
  <c r="F9" i="7"/>
  <c r="K9" i="7" s="1"/>
  <c r="F13" i="7"/>
  <c r="K13" i="7" s="1"/>
  <c r="F21" i="7"/>
  <c r="K21" i="7" s="1"/>
  <c r="F25" i="7"/>
  <c r="K25" i="7" s="1"/>
  <c r="F6" i="7"/>
  <c r="K6" i="7" s="1"/>
  <c r="F14" i="7"/>
  <c r="K14" i="7" s="1"/>
  <c r="F18" i="7"/>
  <c r="K18" i="7" s="1"/>
  <c r="F22" i="7"/>
  <c r="K22" i="7" s="1"/>
  <c r="F8" i="7"/>
  <c r="K8" i="7" s="1"/>
  <c r="F12" i="7"/>
  <c r="K12" i="7" s="1"/>
  <c r="F16" i="7"/>
  <c r="K16" i="7" s="1"/>
  <c r="F20" i="7"/>
  <c r="K20" i="7" s="1"/>
  <c r="F24" i="7"/>
  <c r="K24" i="7" s="1"/>
  <c r="F17" i="7"/>
  <c r="K17" i="7" s="1"/>
  <c r="F10" i="7"/>
  <c r="K10" i="7" s="1"/>
  <c r="F26" i="7"/>
  <c r="K26" i="7" s="1"/>
  <c r="BR4" i="6"/>
  <c r="C4" i="2" l="1"/>
  <c r="C27" i="2" s="1"/>
  <c r="C30" i="2" s="1"/>
  <c r="BR27" i="6"/>
  <c r="BR29" i="6" s="1"/>
  <c r="F26" i="1"/>
  <c r="I5" i="7"/>
  <c r="F28" i="7"/>
  <c r="J5" i="7"/>
  <c r="K5" i="7"/>
  <c r="K28" i="7" s="1"/>
  <c r="H5" i="7"/>
  <c r="I17" i="7"/>
  <c r="H17" i="7"/>
  <c r="J17" i="7"/>
  <c r="I18" i="7"/>
  <c r="H18" i="7"/>
  <c r="J18" i="7"/>
  <c r="H24" i="7"/>
  <c r="I24" i="7"/>
  <c r="J24" i="7"/>
  <c r="I7" i="7"/>
  <c r="J7" i="7"/>
  <c r="H7" i="7"/>
  <c r="I12" i="7"/>
  <c r="H12" i="7"/>
  <c r="J12" i="7"/>
  <c r="H26" i="7"/>
  <c r="I26" i="7"/>
  <c r="J26" i="7"/>
  <c r="I21" i="7"/>
  <c r="H21" i="7"/>
  <c r="J21" i="7"/>
  <c r="H9" i="7"/>
  <c r="J9" i="7"/>
  <c r="I9" i="7"/>
  <c r="I13" i="7"/>
  <c r="H13" i="7"/>
  <c r="J13" i="7"/>
  <c r="J8" i="7"/>
  <c r="I8" i="7"/>
  <c r="H8" i="7"/>
  <c r="I15" i="7"/>
  <c r="H15" i="7"/>
  <c r="J15" i="7"/>
  <c r="H11" i="7"/>
  <c r="J11" i="7"/>
  <c r="I11" i="7"/>
  <c r="J25" i="7"/>
  <c r="H25" i="7"/>
  <c r="I25" i="7"/>
  <c r="I19" i="7"/>
  <c r="H19" i="7"/>
  <c r="J19" i="7"/>
  <c r="I10" i="7"/>
  <c r="H10" i="7"/>
  <c r="J10" i="7"/>
  <c r="J23" i="7"/>
  <c r="H23" i="7"/>
  <c r="I23" i="7"/>
  <c r="J22" i="7"/>
  <c r="H22" i="7"/>
  <c r="I22" i="7"/>
  <c r="I14" i="7"/>
  <c r="H14" i="7"/>
  <c r="J14" i="7"/>
  <c r="I16" i="7"/>
  <c r="J16" i="7"/>
  <c r="H16" i="7"/>
  <c r="I6" i="7"/>
  <c r="H6" i="7"/>
  <c r="J6" i="7"/>
  <c r="I20" i="7"/>
  <c r="H20" i="7"/>
  <c r="J20" i="7"/>
  <c r="J28" i="7" l="1"/>
  <c r="L5" i="7"/>
  <c r="H28" i="7"/>
  <c r="I28" i="7"/>
  <c r="L7" i="7"/>
  <c r="L25" i="7"/>
  <c r="L11" i="7"/>
  <c r="L6" i="7"/>
  <c r="L23" i="7"/>
  <c r="L26" i="7"/>
  <c r="C25" i="11" s="1"/>
  <c r="S25" i="11" s="1"/>
  <c r="D25" i="1" s="1"/>
  <c r="K23" i="15" s="1"/>
  <c r="L14" i="7"/>
  <c r="L19" i="7"/>
  <c r="L8" i="7"/>
  <c r="L13" i="7"/>
  <c r="L9" i="7"/>
  <c r="L12" i="7"/>
  <c r="L24" i="7"/>
  <c r="L20" i="7"/>
  <c r="L22" i="7"/>
  <c r="L16" i="7"/>
  <c r="L10" i="7"/>
  <c r="L17" i="7"/>
  <c r="L15" i="7"/>
  <c r="L21" i="7"/>
  <c r="L18" i="7"/>
  <c r="C4" i="1"/>
  <c r="J2" i="15" s="1"/>
  <c r="J25" i="15" s="1"/>
  <c r="J27" i="15" s="1"/>
  <c r="C27" i="1" l="1"/>
  <c r="C30" i="1" s="1"/>
  <c r="F25" i="1"/>
  <c r="L28" i="7"/>
  <c r="C4" i="11"/>
  <c r="C19" i="11"/>
  <c r="S19" i="11" s="1"/>
  <c r="D19" i="1" s="1"/>
  <c r="K17" i="15" s="1"/>
  <c r="C14" i="11"/>
  <c r="S14" i="11" s="1"/>
  <c r="D14" i="1" s="1"/>
  <c r="K12" i="15" s="1"/>
  <c r="C5" i="11"/>
  <c r="S5" i="11" s="1"/>
  <c r="D5" i="1" s="1"/>
  <c r="K3" i="15" s="1"/>
  <c r="C12" i="11"/>
  <c r="S12" i="11" s="1"/>
  <c r="D12" i="1" s="1"/>
  <c r="K10" i="15" s="1"/>
  <c r="C20" i="11"/>
  <c r="S20" i="11" s="1"/>
  <c r="D20" i="1" s="1"/>
  <c r="K18" i="15" s="1"/>
  <c r="C24" i="11"/>
  <c r="S24" i="11" s="1"/>
  <c r="D24" i="1" s="1"/>
  <c r="K22" i="15" s="1"/>
  <c r="C18" i="11"/>
  <c r="S18" i="11" s="1"/>
  <c r="D18" i="1" s="1"/>
  <c r="K16" i="15" s="1"/>
  <c r="C23" i="11"/>
  <c r="S23" i="11" s="1"/>
  <c r="D23" i="1" s="1"/>
  <c r="K21" i="15" s="1"/>
  <c r="C7" i="11"/>
  <c r="S7" i="11" s="1"/>
  <c r="D7" i="1" s="1"/>
  <c r="K5" i="15" s="1"/>
  <c r="C9" i="11"/>
  <c r="S9" i="11" s="1"/>
  <c r="D9" i="1" s="1"/>
  <c r="K7" i="15" s="1"/>
  <c r="C16" i="11"/>
  <c r="S16" i="11" s="1"/>
  <c r="D16" i="1" s="1"/>
  <c r="K14" i="15" s="1"/>
  <c r="C22" i="11"/>
  <c r="S22" i="11" s="1"/>
  <c r="D22" i="1" s="1"/>
  <c r="K20" i="15" s="1"/>
  <c r="C10" i="11"/>
  <c r="S10" i="11" s="1"/>
  <c r="D10" i="1" s="1"/>
  <c r="K8" i="15" s="1"/>
  <c r="C11" i="11"/>
  <c r="S11" i="11" s="1"/>
  <c r="D11" i="1" s="1"/>
  <c r="K9" i="15" s="1"/>
  <c r="C15" i="11"/>
  <c r="S15" i="11" s="1"/>
  <c r="D15" i="1" s="1"/>
  <c r="K13" i="15" s="1"/>
  <c r="C13" i="11"/>
  <c r="S13" i="11" s="1"/>
  <c r="D13" i="1" s="1"/>
  <c r="K11" i="15" s="1"/>
  <c r="C17" i="11"/>
  <c r="S17" i="11" s="1"/>
  <c r="D17" i="1" s="1"/>
  <c r="K15" i="15" s="1"/>
  <c r="C21" i="11"/>
  <c r="S21" i="11" s="1"/>
  <c r="D21" i="1" s="1"/>
  <c r="K19" i="15" s="1"/>
  <c r="C8" i="11"/>
  <c r="S8" i="11" s="1"/>
  <c r="D8" i="1" s="1"/>
  <c r="K6" i="15" s="1"/>
  <c r="C6" i="11"/>
  <c r="F9" i="1" l="1"/>
  <c r="F14" i="1"/>
  <c r="F23" i="1"/>
  <c r="F19" i="1"/>
  <c r="F24" i="1"/>
  <c r="F21" i="1"/>
  <c r="F13" i="1"/>
  <c r="F18" i="1"/>
  <c r="F11" i="1"/>
  <c r="F10" i="1"/>
  <c r="F20" i="1"/>
  <c r="F17" i="1"/>
  <c r="F22" i="1"/>
  <c r="F12" i="1"/>
  <c r="F7" i="1"/>
  <c r="F15" i="1"/>
  <c r="F8" i="1"/>
  <c r="F16" i="1"/>
  <c r="F5" i="1"/>
  <c r="C27" i="11"/>
  <c r="S28" i="11" s="1"/>
  <c r="S4" i="11"/>
  <c r="D4" i="1" s="1"/>
  <c r="K2" i="15" s="1"/>
  <c r="S6" i="11"/>
  <c r="D6" i="1" s="1"/>
  <c r="K4" i="15" s="1"/>
  <c r="K25" i="15" l="1"/>
  <c r="K27" i="15" s="1"/>
  <c r="F4" i="1"/>
  <c r="F6" i="1"/>
  <c r="S27" i="11"/>
  <c r="S30" i="11" s="1"/>
  <c r="F27" i="1" l="1"/>
  <c r="D27" i="1"/>
  <c r="F30" i="1" l="1"/>
  <c r="F28" i="1"/>
  <c r="D30" i="1"/>
  <c r="E44" i="15" l="1"/>
  <c r="D15" i="15" s="1"/>
  <c r="E47" i="15"/>
  <c r="D18" i="15" s="1"/>
  <c r="E50" i="15"/>
  <c r="D21" i="15" s="1"/>
  <c r="E46" i="15"/>
  <c r="D17" i="15" s="1"/>
  <c r="E45" i="15"/>
  <c r="D16" i="15" s="1"/>
  <c r="D20" i="15"/>
  <c r="E48" i="15"/>
  <c r="D19" i="15" s="1"/>
  <c r="D14" i="15" l="1"/>
  <c r="D25" i="15" s="1"/>
  <c r="E54" i="15"/>
  <c r="E57" i="15" l="1"/>
  <c r="D26" i="15"/>
  <c r="D27" i="15" s="1"/>
</calcChain>
</file>

<file path=xl/comments1.xml><?xml version="1.0" encoding="utf-8"?>
<comments xmlns="http://schemas.openxmlformats.org/spreadsheetml/2006/main">
  <authors>
    <author>IT_DRSEES_NB</author>
  </authors>
  <commentList>
    <comment ref="C1" authorId="0">
      <text>
        <r>
          <rPr>
            <b/>
            <sz val="9"/>
            <color indexed="81"/>
            <rFont val="Tahoma"/>
            <charset val="222"/>
          </rPr>
          <t>IT_DRSEES_NB:
วัสดุใช้ไป + วัสดุงานบ้านงานครัว</t>
        </r>
      </text>
    </comment>
  </commentList>
</comments>
</file>

<file path=xl/sharedStrings.xml><?xml version="1.0" encoding="utf-8"?>
<sst xmlns="http://schemas.openxmlformats.org/spreadsheetml/2006/main" count="2560" uniqueCount="346">
  <si>
    <t>รหัส</t>
  </si>
  <si>
    <t>หน่วยต้นทุน</t>
  </si>
  <si>
    <t>LC</t>
  </si>
  <si>
    <t>MC</t>
  </si>
  <si>
    <t>CC</t>
  </si>
  <si>
    <t>Total</t>
  </si>
  <si>
    <t>ซ่อมบำรุง</t>
  </si>
  <si>
    <t>งานพัสดุ</t>
  </si>
  <si>
    <t>งานการเงินและบัญชี</t>
  </si>
  <si>
    <t>เงินเดือนหรือค่าจ้าง/ค่าครองชีพ</t>
  </si>
  <si>
    <t>เงินประจำตำแหน่ง</t>
  </si>
  <si>
    <t>เงินค่าวิชาชีพ</t>
  </si>
  <si>
    <t>เงินไม่ทำเวชปฏิบัติส่วนตัว</t>
  </si>
  <si>
    <t>ค่าเล่าเรียนบุตร</t>
  </si>
  <si>
    <t>เดินทางไปราชการ/ฝึกอบรม</t>
  </si>
  <si>
    <t>สมทบประกันสังคม</t>
  </si>
  <si>
    <t>ค่ารักษาพยาบาล</t>
  </si>
  <si>
    <t>พ.ต.ส.</t>
  </si>
  <si>
    <t>สาธารณูปโภค</t>
  </si>
  <si>
    <t>วัสดุสำนักงาน</t>
  </si>
  <si>
    <t>วัสดุงานบ้านงานครัว</t>
  </si>
  <si>
    <t>วัสดุการแพทย์</t>
  </si>
  <si>
    <t>วัสดุวิทยาศาสตร์</t>
  </si>
  <si>
    <t>ยา</t>
  </si>
  <si>
    <t>เวชภัณฑ์มิใช่ยา</t>
  </si>
  <si>
    <t>รวมค่าเสื่อมครุภัณฑ์</t>
  </si>
  <si>
    <t>ค่าเสื่อมราคาสิ่งก่อสร้าง</t>
  </si>
  <si>
    <t>ลำดับ</t>
  </si>
  <si>
    <t>ค่าแรงรวม</t>
  </si>
  <si>
    <t>รวม</t>
  </si>
  <si>
    <t>สัดส่วน</t>
  </si>
  <si>
    <t>คิดเป็นค่าแรง</t>
  </si>
  <si>
    <t>คนที่ 1</t>
  </si>
  <si>
    <t>คนที่ 2</t>
  </si>
  <si>
    <t>คนที่ 3</t>
  </si>
  <si>
    <t>คนที่ 4</t>
  </si>
  <si>
    <t>คนที่ 5</t>
  </si>
  <si>
    <t>คนที่ 6</t>
  </si>
  <si>
    <t>คนที่ 7</t>
  </si>
  <si>
    <t>คนที่ 8</t>
  </si>
  <si>
    <t>คนที่ 9</t>
  </si>
  <si>
    <t>คนที่ 10</t>
  </si>
  <si>
    <t>รวมค่าแรงทั้งหมด</t>
  </si>
  <si>
    <t>แบบฟอร์มบันทึกต้นทุนค่าสาธารณูปโภค</t>
  </si>
  <si>
    <t>พื้นที่การใช้งาน (ตร.ม.)</t>
  </si>
  <si>
    <t>จน.บุคลากร</t>
  </si>
  <si>
    <t>ค่าไฟฟ้า</t>
  </si>
  <si>
    <t>ค่าโทรศัพท์</t>
  </si>
  <si>
    <t>ค่า Internet</t>
  </si>
  <si>
    <t>ค่าไปรษณีย์</t>
  </si>
  <si>
    <t>ค่าสาธารณูปโภค</t>
  </si>
  <si>
    <t>คน</t>
  </si>
  <si>
    <t>พื้นที่</t>
  </si>
  <si>
    <t>สัดส่วนพื้นที่</t>
  </si>
  <si>
    <t>ค่าเสื่อมราคา</t>
  </si>
  <si>
    <t>ค่าเสื่อมอาคาร สถานที่</t>
  </si>
  <si>
    <t>พื้นที่รวม (ตร.ม.)</t>
  </si>
  <si>
    <t>อาคาร….................…. ราคา (บาท)</t>
  </si>
  <si>
    <t>ปีที่คำนวณ</t>
  </si>
  <si>
    <t>รายการครุภัณฑ์</t>
  </si>
  <si>
    <t>ปีที่ได้มา</t>
  </si>
  <si>
    <t>ราคา</t>
  </si>
  <si>
    <t>อายุใช้งาน</t>
  </si>
  <si>
    <t>ค่าเสื่อม</t>
  </si>
  <si>
    <t>คนที่ 11</t>
  </si>
  <si>
    <t>คนที่ 12</t>
  </si>
  <si>
    <t>คนที่ 13</t>
  </si>
  <si>
    <t>คนที่ 14</t>
  </si>
  <si>
    <t>คนที่ 15</t>
  </si>
  <si>
    <t>คนที่ 16</t>
  </si>
  <si>
    <t>คนที่ 17</t>
  </si>
  <si>
    <t>คนที่ 18</t>
  </si>
  <si>
    <t>คนที่ 19</t>
  </si>
  <si>
    <t>คนที่ 20</t>
  </si>
  <si>
    <t>คนที่ 21</t>
  </si>
  <si>
    <t>คนที่ 22</t>
  </si>
  <si>
    <t>คนที่ 23</t>
  </si>
  <si>
    <t>คนที่ 24</t>
  </si>
  <si>
    <t>คนที่ 25</t>
  </si>
  <si>
    <t>คนที่ 26</t>
  </si>
  <si>
    <t>คนที่ 27</t>
  </si>
  <si>
    <t>คนที่ 28</t>
  </si>
  <si>
    <t>คนที่ 29</t>
  </si>
  <si>
    <t>คนที่ 30</t>
  </si>
  <si>
    <t>คนที่ 31</t>
  </si>
  <si>
    <t>ฝ่ายบริหารงานทั่วไป</t>
  </si>
  <si>
    <t>Supply</t>
  </si>
  <si>
    <t>ธุรการ</t>
  </si>
  <si>
    <t>งานสารสนเทศ</t>
  </si>
  <si>
    <t>งานพัฒนาคุณภาพและมาตรฐาน</t>
  </si>
  <si>
    <t>ฝ่ายแผนงานและประเมินผล</t>
  </si>
  <si>
    <t>ศูนย์ประกันสุขภาพ</t>
  </si>
  <si>
    <t>ค่าอินเตอร์เนต</t>
  </si>
  <si>
    <t>ค่าไปรษีย์</t>
  </si>
  <si>
    <t>กรณีมีอาคาร3หลัง</t>
  </si>
  <si>
    <t>กรณีมีอาคาร4หลัง</t>
  </si>
  <si>
    <t>รวมค่าเสื่อม</t>
  </si>
  <si>
    <t>คนที่1</t>
  </si>
  <si>
    <t>คนที่2</t>
  </si>
  <si>
    <t>คนที่3</t>
  </si>
  <si>
    <t>คนที่4</t>
  </si>
  <si>
    <t>คนที่5</t>
  </si>
  <si>
    <t>คนที่6</t>
  </si>
  <si>
    <t>คนที่7</t>
  </si>
  <si>
    <t>คนที่8</t>
  </si>
  <si>
    <t>คนที่9</t>
  </si>
  <si>
    <t>คนที่10</t>
  </si>
  <si>
    <t>คนที่11</t>
  </si>
  <si>
    <t>คนที่12</t>
  </si>
  <si>
    <t>คนที่13</t>
  </si>
  <si>
    <t>คนที่14</t>
  </si>
  <si>
    <t>คนที่15</t>
  </si>
  <si>
    <t>คนที่16</t>
  </si>
  <si>
    <t>คนที่17</t>
  </si>
  <si>
    <t>คนที่18</t>
  </si>
  <si>
    <t>คนที่19</t>
  </si>
  <si>
    <t>คนที่20</t>
  </si>
  <si>
    <t>คนที่21</t>
  </si>
  <si>
    <t>คนที่22</t>
  </si>
  <si>
    <t>คนที่23</t>
  </si>
  <si>
    <t>คนที่24</t>
  </si>
  <si>
    <t>คนที่25</t>
  </si>
  <si>
    <t>คนที่26</t>
  </si>
  <si>
    <t>คนที่27</t>
  </si>
  <si>
    <t>คนที่28</t>
  </si>
  <si>
    <t>คนที่29</t>
  </si>
  <si>
    <t>คนที่30</t>
  </si>
  <si>
    <t>คนที่31</t>
  </si>
  <si>
    <t>รวมจำนวนคน</t>
  </si>
  <si>
    <t>ใส่จำนวนเงิน</t>
  </si>
  <si>
    <t>ค่าน้ำมันเชื้อเพลิง</t>
  </si>
  <si>
    <t>สัดส่วนการใช้</t>
  </si>
  <si>
    <t>จำนวน</t>
  </si>
  <si>
    <t>มูลค่าเชื้อเพลิง</t>
  </si>
  <si>
    <t>ค่าน้ำประปา</t>
  </si>
  <si>
    <t>supplyคิดต้นทุน ส่งให้หน่วยงานใดบ้าง</t>
  </si>
  <si>
    <t>หนังสือรับ ส่ง จำนวน ให้ฝ่ายไหน</t>
  </si>
  <si>
    <t>อื่นๆ</t>
  </si>
  <si>
    <t>วัสดุอาหาร</t>
  </si>
  <si>
    <t>วัสดุสิ่งพิมพ์</t>
  </si>
  <si>
    <t>น้ำมันหล่อลื่นและเชื้อเพลิง</t>
  </si>
  <si>
    <t>เบี้ยเลี้ยงเหมาจ่าย(ฉ.11)</t>
  </si>
  <si>
    <t xml:space="preserve">กรณีมีอาคาร1หลัง </t>
  </si>
  <si>
    <t xml:space="preserve">กรณีมีอาคาร2หลัง </t>
  </si>
  <si>
    <t>ต้นทุนค่าเสื่อม  รพ.สต. ............................. ปีงบประมาณ  2561</t>
  </si>
  <si>
    <t>ต้นทุนค่าแรง  รพ.สต. ............................. ปีงบประมาณ  2561</t>
  </si>
  <si>
    <t>ต้นทุนทางตรง  รพ.สต. ............................. ปีงบประมาณ  2561</t>
  </si>
  <si>
    <t xml:space="preserve"> + ค่าเงินเวร</t>
  </si>
  <si>
    <t>101 เงินเดือนข้าราช</t>
  </si>
  <si>
    <t>103 เงินเดือนชั่วคราว</t>
  </si>
  <si>
    <t>105 เงินเดือน พกส</t>
  </si>
  <si>
    <t>กองทุนสำรองเลี้ยงชีพ</t>
  </si>
  <si>
    <t>เบิกจาก สสอ</t>
  </si>
  <si>
    <t xml:space="preserve">ทุกรายการอื่นๆ </t>
  </si>
  <si>
    <t xml:space="preserve">ค่าเสื่อม </t>
  </si>
  <si>
    <t>ต้นทุนค่าวัสดุ  รพ.สต. ............................. ปีงบประมาณ  2561</t>
  </si>
  <si>
    <t>A0101</t>
  </si>
  <si>
    <t>A4501</t>
  </si>
  <si>
    <t>A0301</t>
  </si>
  <si>
    <t>A0501</t>
  </si>
  <si>
    <t>A0201</t>
  </si>
  <si>
    <t>A3401</t>
  </si>
  <si>
    <t>A2701</t>
  </si>
  <si>
    <t>A2601</t>
  </si>
  <si>
    <t>A3501</t>
  </si>
  <si>
    <t>C0101</t>
  </si>
  <si>
    <t>C0701</t>
  </si>
  <si>
    <t>C5001</t>
  </si>
  <si>
    <t>C6001</t>
  </si>
  <si>
    <t>C6101</t>
  </si>
  <si>
    <t>C6201</t>
  </si>
  <si>
    <t>C0901</t>
  </si>
  <si>
    <t>E0501</t>
  </si>
  <si>
    <t>E0401</t>
  </si>
  <si>
    <t>E0701</t>
  </si>
  <si>
    <t>E0801</t>
  </si>
  <si>
    <t>E1001</t>
  </si>
  <si>
    <t>E1901</t>
  </si>
  <si>
    <t>E1401</t>
  </si>
  <si>
    <t>เครือข่ายบริการ</t>
  </si>
  <si>
    <t>งานซักฟอกและจ่ายกลาง</t>
  </si>
  <si>
    <t>งานสารบรรณ</t>
  </si>
  <si>
    <t>งานเวชระเบียนและเวชสถิติ</t>
  </si>
  <si>
    <t>งานนโยบายและแผนงาน หรืองานวางแผน ติดตามและประเมินผล</t>
  </si>
  <si>
    <t>Lab</t>
  </si>
  <si>
    <t>Phamacy ห้องจ่ายยา</t>
  </si>
  <si>
    <t>OPD งานผู้ป่วยนอก</t>
  </si>
  <si>
    <t>ER</t>
  </si>
  <si>
    <t>Dent</t>
  </si>
  <si>
    <t>แพทย์แผนไทย</t>
  </si>
  <si>
    <t>Physiotherapy</t>
  </si>
  <si>
    <t>หน่วยต้นทุนงานสร้างเสริมสุขภาพบนสถานบริการ</t>
  </si>
  <si>
    <t>กลุ่มงานเวชกรรมสังคมหรือกลุ่มงานสร้างเสริมสุขภาพและป้องกันโรค</t>
  </si>
  <si>
    <t>หน่วยต้นทุนงานสุขาภิบาลและป้องกันโรค</t>
  </si>
  <si>
    <t>หน่วยต้นทุนการให้บริการผู้ป่วยที่บ้าน</t>
  </si>
  <si>
    <t>งานคุ้มครองผู้บริโภค</t>
  </si>
  <si>
    <t>กายภาพชุมชน</t>
  </si>
  <si>
    <t>ค่าใช้จ่ายตามโครงการ</t>
  </si>
  <si>
    <t xml:space="preserve">หมายเหตุ </t>
  </si>
  <si>
    <t>รายชื่อสามารถพิมพ์ลงเองได้  หรือ กรณีทำกระดาษทดเบอร์2 ก็สามาถ copy  รายชื่อมาวางได้เลย  ซึ่งจะลิ้งไปที่ แบบสัดส่วนค่าแรง</t>
  </si>
  <si>
    <t>ผลต่างเท่ากับ0แปลว่าถูกต้อง</t>
  </si>
  <si>
    <t>ทดสอบค่า จากงบทดลอง</t>
  </si>
  <si>
    <t>ครุภัณฑ์สำนักงาน</t>
  </si>
  <si>
    <t>ครุภัณฑ์วิทยาศาสตร์การแพทย์</t>
  </si>
  <si>
    <t>ค่าเสื่อมราคาอาคารเพื่อพักอาศัย Interface</t>
  </si>
  <si>
    <t>ค่าเสื่อมราคาอาคารสำนักงาน Interface</t>
  </si>
  <si>
    <t>ค่าเสื่อมราคาครุภัณฑ์สำนักงาน Interface</t>
  </si>
  <si>
    <t>ค่าเสื่อมราคาครุภัณฑ์วิทยาศาสตร์การแพทย์ Interface</t>
  </si>
  <si>
    <t>ค่าเสื่อมราคาอุปกรณ์คอมพิวเตอร์ Interface</t>
  </si>
  <si>
    <t>ผลรวมค่าเสื่อมครุภัณฑ์</t>
  </si>
  <si>
    <t>บัญชี</t>
  </si>
  <si>
    <t>เดบิตสุทธิ</t>
  </si>
  <si>
    <t>เงินเดือนข้าราชการ(บริการ)</t>
  </si>
  <si>
    <t>เงินประจำตำแหน่งวิชาชีพเฉพาะ(บริการ)</t>
  </si>
  <si>
    <t>ค่าจ้าง พกส.(บริการ)</t>
  </si>
  <si>
    <t>เงินสมทบประกันสังคมส่วนของนายจ้าง</t>
  </si>
  <si>
    <t>ค่าใช้จ่ายด้านการฝึกอบรม ภายในประเทศ</t>
  </si>
  <si>
    <t>ค่าจ้างเหมาบริการอื่น(สนับสนุน)</t>
  </si>
  <si>
    <t>ค่าตอบแทนในการปฏิบัติงานของเจ้าหน้าที่ (บริการ)</t>
  </si>
  <si>
    <t>วัสดุสำนักงานใช้ไป</t>
  </si>
  <si>
    <t>วัสดุคอมพิวเตอร์ใช้ไป</t>
  </si>
  <si>
    <t>วัสดุงานบ้านงานครัวใช้ไป</t>
  </si>
  <si>
    <t>ยาใช้ไป</t>
  </si>
  <si>
    <t>วัสดุเภสัชกรรมใช้ไป</t>
  </si>
  <si>
    <t>วัสดุทางการแพทย์ทั่วไปใช้ไป</t>
  </si>
  <si>
    <t>วัสดุวิทยาศาสตร์การแพทย์ใช้ไป</t>
  </si>
  <si>
    <t>วัสดุทันตกรรมใช้ไป</t>
  </si>
  <si>
    <t>Copy งบค่าเสื่อมมาวางโดยตัดเสื่อมอารที่พักสิ่งก่อสร้างออก</t>
  </si>
  <si>
    <t>ผลต่างช่องนี้ไม่จำเป็นต้องเท่ากับ0  มากกว่าน้อยกว่างบทดลองได้ตามเงินเดือนจริงของผู้ปฏิบัติงาน</t>
  </si>
  <si>
    <t>Dep ID</t>
  </si>
  <si>
    <t>Department</t>
  </si>
  <si>
    <t>0001 : มูลค่าการเบิกของแต่ละศูนย์ต้นทุน</t>
  </si>
  <si>
    <t>0016 : จำนวนครั้งผู้ป่วยนอก+2เท่าของจำนวนรายผู้ป่วยในของแต่ละศูนย์ต้นทุน</t>
  </si>
  <si>
    <t>0029 : ปริมาณงานถ่ายเอกสาร เวียนหนังสือ รับ-ส่งแฟ็กซ์แต่ละศูนย์ต้นทุน</t>
  </si>
  <si>
    <t>0030 : จำนวนรายการบันทึกบัญชี(Transaction)ของแต่ศูนย์ต้นทุน</t>
  </si>
  <si>
    <t>0062 : จำนวนบุคลากรของแต่ละศูนย์ต้นทุน</t>
  </si>
  <si>
    <t>K003 : จำนวนชิ้นการเบิกผ้า+จำนวนวัสดุที่จ่ายให้แต่ละศูนย์ต้นทุน</t>
  </si>
  <si>
    <t>501 : ค่าแรง (LC)</t>
  </si>
  <si>
    <t>502 : ค่าวัสดุ (MC)</t>
  </si>
  <si>
    <t>503 : ค่าเสื่อมราคา  (CC)</t>
  </si>
  <si>
    <t>นายดำรงค์  สีระสูงเนิน</t>
  </si>
  <si>
    <t>นางสุรินทร์  สีระสูงเนิน</t>
  </si>
  <si>
    <t>นางวรรณเพ็ญ  วศินไพบูลย์วงศ์</t>
  </si>
  <si>
    <t>นางสาวกนกรัตน์  พรมมา</t>
  </si>
  <si>
    <t>นางสาวกรณิกา  วิเศษศรี</t>
  </si>
  <si>
    <t>นางธนาภรณ์  ทุมตะขบ</t>
  </si>
  <si>
    <t>นางสาวเทวี  สมภักดี</t>
  </si>
  <si>
    <t>นางคำพอง  ปะถาวะเถ</t>
  </si>
  <si>
    <t>ค่าจ้างเหมาบุคลากร(บริการ)</t>
  </si>
  <si>
    <t>เงินสมทบกองทุนสำรองเลี้ยงชีพพนักงานและ จนท.รัฐ</t>
  </si>
  <si>
    <t>ค่าตอบแทนการปฏิบัติงานในลักษณะค่าเบี้ยเลี้ยงเหมาจ่</t>
  </si>
  <si>
    <t>วัสดุโฆษณาและเผยแพร่ใช้ไป</t>
  </si>
  <si>
    <t>ค่าซ่อมแซมครุภัณฑ์อื่น</t>
  </si>
  <si>
    <t>ค่าเชื้อเพลิง</t>
  </si>
  <si>
    <t>ค่าจ้างเหมากำจัดขยะติดเชื้อ</t>
  </si>
  <si>
    <t>ค่าเสื่อมราคาระบบประปา Interface</t>
  </si>
  <si>
    <t>ค่าเสื่อมราคาครุภัณฑ์โฆษณาและเผยแพร่ Interface</t>
  </si>
  <si>
    <t>ค่าเสื่อมราคาครุภัณฑ์งานบ้านงานครัว Interface</t>
  </si>
  <si>
    <t>ผลต่างช่องนี้ไม่จำเป็นต้องเท่ากับ 0</t>
  </si>
  <si>
    <t>TOTAL</t>
  </si>
  <si>
    <t>สำรองเลี้ยงชีพ</t>
  </si>
  <si>
    <t>งด.สร.</t>
  </si>
  <si>
    <t>เทวี</t>
  </si>
  <si>
    <t>นายเต็ง</t>
  </si>
  <si>
    <t>งด.พกส.</t>
  </si>
  <si>
    <t>เงินเวร</t>
  </si>
  <si>
    <t>ฉ.11</t>
  </si>
  <si>
    <t>กลส.</t>
  </si>
  <si>
    <t>เงินเดือนจริง</t>
  </si>
  <si>
    <t>ส่วนต่าง</t>
  </si>
  <si>
    <t>ค่าจ้างเหมาบริการ (ซ่อม)</t>
  </si>
  <si>
    <t>วัสดุโฆษณา</t>
  </si>
  <si>
    <t>0033 : จำนวนครั้งการวางแผน ติดตามและประเมินผลแต่ละศูนย์ต้นทุน</t>
  </si>
  <si>
    <t>เดบิต</t>
  </si>
  <si>
    <t>เครดิต</t>
  </si>
  <si>
    <t>เครดิตสุทธิ</t>
  </si>
  <si>
    <t>เงินสด</t>
  </si>
  <si>
    <t>เงินฝากธนาคาร-นอกงบประมาณ ออมทรัพย์</t>
  </si>
  <si>
    <t>นอกงบประมาณที่มีวัตถุประสงค์เฉพาะออม</t>
  </si>
  <si>
    <t>ลูกหนี้เงินยืม-เงินบำรุง</t>
  </si>
  <si>
    <t>ลูกหนี้ค่ารักษา UC OP ใน CUP</t>
  </si>
  <si>
    <t>ประกันสังคม OP เครือข่าย</t>
  </si>
  <si>
    <t>ประกันสังคม OPนอกเครือข่าย</t>
  </si>
  <si>
    <t>วัสดุเภสัชกรรม</t>
  </si>
  <si>
    <t>วัสดุการแพทย์ทั่วไป</t>
  </si>
  <si>
    <t>วัสดุวิทยาศาสตร์และการแพทย์</t>
  </si>
  <si>
    <t>วัสดุเชื้อเพลิงและหล่อลื่น</t>
  </si>
  <si>
    <t>อาคารเพื่อการพักอาศัย Interface</t>
  </si>
  <si>
    <t>อาคารสำนักงาน Interface</t>
  </si>
  <si>
    <t>อาคารเพื่อประโยชน์อื่น Interface</t>
  </si>
  <si>
    <t>ระบบประปา Interface</t>
  </si>
  <si>
    <t>ค่าเสื่อมราคาสะสมอาคารเพื่อการพักอาศัย Interface</t>
  </si>
  <si>
    <t>ค่าเสื่อมราคาสะสมอาคารสำนักงาน Interface</t>
  </si>
  <si>
    <t>ค่าเสื่อมราคาสะสมอาคารเพื่อประโยชน์อื่น Interface</t>
  </si>
  <si>
    <t>ค่าเสื่อมราคาสะสมระบบประปา Interface</t>
  </si>
  <si>
    <t>ครุภัณฑ์ยานพาหนะและขนส่ง</t>
  </si>
  <si>
    <t>ครุภัณฑ์โฆษณาและเผยแพร่</t>
  </si>
  <si>
    <t>ครุภัณฑ์วิทยาศาสตร์และการแพทย์</t>
  </si>
  <si>
    <t>ครุภัณฑวิทยาศาสตร์และการแพทย์</t>
  </si>
  <si>
    <t>ครุภัณฑ์คอมพิวเตอร์</t>
  </si>
  <si>
    <t>ครุภัณฑ์งานบ้านงานครัว</t>
  </si>
  <si>
    <t>ครุภัณฑ์สำนักงาน Interface</t>
  </si>
  <si>
    <t>ครุภัณฑ์ยานพาหนะและขนส่ง Interface</t>
  </si>
  <si>
    <t>ครุภัณฑ์ไฟฟ้าและวิทยุ Interface</t>
  </si>
  <si>
    <t>ครุภัณฑ์โฆษณาและเผยแพร่ Interface</t>
  </si>
  <si>
    <t>ครุภัณฑ์วิทยาศาสตร์และการแพทย์ Interface</t>
  </si>
  <si>
    <t>ครุภัณฑ์คอมพิวเตอร์ Interface</t>
  </si>
  <si>
    <t>ครุภัณฑ์งานบ้านงานครัว Interface</t>
  </si>
  <si>
    <t>ค่าเสื่อมราคาสะสมครุภัณฑ์สำนักงาน Interface</t>
  </si>
  <si>
    <t>ค่าเสื่อมราคาสะสมครุภัณฑ์ยานพาหนะและขนส่ง Interfac</t>
  </si>
  <si>
    <t>ค่าเสื่อมราคาสะสมครุภัณฑ์ไฟฟ้าและวิทยุ Interface</t>
  </si>
  <si>
    <t>ค่าเสื่อมราคาสะสมครุภัณฑ์โฆษณาและเผยแพร่ Interface</t>
  </si>
  <si>
    <t>ค่าเสื่อมราคาสะสมครุภัณฑ์วิทยาศาสตร์และการแพทย์</t>
  </si>
  <si>
    <t>ค่าเสื่อมราคาสะสมครุภัณฑ์คอมพิวเตอร์ Interface</t>
  </si>
  <si>
    <t>ค่าเสื่อมราคาสะสมครุภัณฑ์งานบ้านงานครัว Interface</t>
  </si>
  <si>
    <t>โปรแกรมคอมพิวเตอร์ Interface</t>
  </si>
  <si>
    <t>ค่าตัดจำหน่ายสะสมโปรแกรมคอมพิวเตอร์ Interface</t>
  </si>
  <si>
    <t>ค่าใช้จ่ายค้างจ่ายอื่น</t>
  </si>
  <si>
    <t>ค่าตอบแทนในการปฏิบัติงานของเจ้าหน้าที่ (บริการ) ค</t>
  </si>
  <si>
    <t>ค่าตอบแทนการปฏิบัติงานในลักษณะเบี้ยเลี้ยงเหมาจ่ายค</t>
  </si>
  <si>
    <t>เงินรับฝากอื่น(หมุนเวียน)</t>
  </si>
  <si>
    <t>เงินรับฝากหักจากเงินเดือน(พนักงานกระทรวงสาธารณสุข)</t>
  </si>
  <si>
    <t>เงินสมทบประกันสังคมส่วนของลูกจ้าง</t>
  </si>
  <si>
    <t>รายได้สูง(ต่ำ)กว่า ค่าใช้จ่ายสะสม</t>
  </si>
  <si>
    <t>ทุน</t>
  </si>
  <si>
    <t>รายได้ค่ารักษาชำระเงิน OP</t>
  </si>
  <si>
    <t>รายได้ค่ารักษา UC OP ใน CUP</t>
  </si>
  <si>
    <t>รายได้กองทุนUC(งบลงทุน)</t>
  </si>
  <si>
    <t>รายได้กองทุน UC OP แบบเหมาจ่ายต่อผู้มีสิทธิ</t>
  </si>
  <si>
    <t>รายได้กองทุน UC OP ตามเกณฑ์คุณภาพผลงานบริการ</t>
  </si>
  <si>
    <t>รายได้กองทุน UC อื่น</t>
  </si>
  <si>
    <t>ส่วนต่างที่สูงกว่าเหมาจ่ายรายหัว กองทุน UC OP</t>
  </si>
  <si>
    <t>รายได้ค่ารักษาประกันสังคม OP เครือข่าย</t>
  </si>
  <si>
    <t>รายได้ค่ารักษาประกันสังคม OP นอกเครือข่าย</t>
  </si>
  <si>
    <t>ส่วนต่างที่สูงกว่าเหมาจ่ายรายหัว กองทุนประกันสังคม</t>
  </si>
  <si>
    <t>รายได้จากการรับบริจาคเงินสดและรายการเทียบเท่าเงินส</t>
  </si>
  <si>
    <t>รายได้ดอกเบี้ยจากสถาบันการเงิน</t>
  </si>
  <si>
    <t>หน่วยงานรับเงินงบบุคลากรจากร</t>
  </si>
  <si>
    <t>เงินนอกงปม.รับโอนจาก สสจ/รพศ/รพท/รพช</t>
  </si>
  <si>
    <t>วัสดุใช้ไป + วัสดุงานบ้านงานครัว</t>
  </si>
  <si>
    <t>จากรายงานพิเศษ</t>
  </si>
  <si>
    <t>แปลงเลข</t>
  </si>
  <si>
    <t>วางแบบค่า</t>
  </si>
  <si>
    <t>จำนวนครั้งจาก Report Central</t>
  </si>
  <si>
    <t>มาจาก ชม.การทำงานรวม</t>
  </si>
  <si>
    <t>บันทึกผิด เงิน อสม. 78,000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</si>
</sst>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00"/>
    <numFmt numFmtId="190" formatCode="#,##0.00_ ;[Red]\-#,##0.00&quot; &quot;"/>
    <numFmt numFmtId="191" formatCode="_-* #,##0.00000_-;\-* #,##0.00000_-;_-* &quot;-&quot;??_-;_-@_-"/>
    <numFmt numFmtId="192" formatCode="0.00000"/>
    <numFmt numFmtId="193" formatCode="_-* #,##0.0000_-;\-* #,##0.0000_-;_-* &quot;-&quot;??_-;_-@_-"/>
    <numFmt numFmtId="194" formatCode="_-* #,##0.000_-;\-* #,##0.0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0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color theme="1"/>
      <name val="Tahoma"/>
      <family val="2"/>
      <scheme val="major"/>
    </font>
    <font>
      <b/>
      <sz val="10"/>
      <name val="Tahoma"/>
      <family val="2"/>
      <scheme val="major"/>
    </font>
    <font>
      <sz val="10"/>
      <color theme="1"/>
      <name val="Tahoma"/>
      <family val="2"/>
      <charset val="222"/>
      <scheme val="minor"/>
    </font>
    <font>
      <sz val="10"/>
      <color indexed="8"/>
      <name val="Tahoma"/>
      <family val="2"/>
      <scheme val="major"/>
    </font>
    <font>
      <sz val="10"/>
      <color rgb="FFFF0000"/>
      <name val="Tahoma"/>
      <family val="2"/>
      <scheme val="major"/>
    </font>
    <font>
      <sz val="10"/>
      <color rgb="FF000000"/>
      <name val="Tahoma"/>
      <family val="2"/>
      <scheme val="major"/>
    </font>
    <font>
      <b/>
      <sz val="7.5"/>
      <color rgb="FFFFFFFF"/>
      <name val="Ms sans serif"/>
    </font>
    <font>
      <sz val="7.5"/>
      <color rgb="FF333333"/>
      <name val="Ms sans serif"/>
    </font>
    <font>
      <sz val="7.5"/>
      <color rgb="FF284775"/>
      <name val="Ms sans serif"/>
    </font>
    <font>
      <b/>
      <sz val="9"/>
      <color indexed="81"/>
      <name val="Tahoma"/>
      <charset val="222"/>
    </font>
    <font>
      <b/>
      <sz val="10"/>
      <color rgb="FF000000"/>
      <name val="Tahoma"/>
      <family val="2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</cellStyleXfs>
  <cellXfs count="390">
    <xf numFmtId="0" fontId="0" fillId="0" borderId="0" xfId="0"/>
    <xf numFmtId="0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0" fontId="4" fillId="2" borderId="9" xfId="0" applyNumberFormat="1" applyFont="1" applyFill="1" applyBorder="1" applyAlignment="1"/>
    <xf numFmtId="0" fontId="4" fillId="13" borderId="1" xfId="0" applyNumberFormat="1" applyFont="1" applyFill="1" applyBorder="1" applyAlignment="1">
      <alignment horizontal="center" vertical="top"/>
    </xf>
    <xf numFmtId="0" fontId="4" fillId="13" borderId="1" xfId="0" applyNumberFormat="1" applyFont="1" applyFill="1" applyBorder="1" applyAlignment="1">
      <alignment vertical="top" wrapText="1"/>
    </xf>
    <xf numFmtId="0" fontId="4" fillId="13" borderId="1" xfId="0" applyNumberFormat="1" applyFont="1" applyFill="1" applyBorder="1" applyAlignment="1">
      <alignment horizontal="center"/>
    </xf>
    <xf numFmtId="0" fontId="4" fillId="13" borderId="1" xfId="0" applyNumberFormat="1" applyFont="1" applyFill="1" applyBorder="1" applyAlignment="1"/>
    <xf numFmtId="0" fontId="4" fillId="13" borderId="9" xfId="0" applyNumberFormat="1" applyFont="1" applyFill="1" applyBorder="1" applyAlignment="1"/>
    <xf numFmtId="0" fontId="6" fillId="0" borderId="0" xfId="0" applyFont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189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189" fontId="6" fillId="0" borderId="0" xfId="0" applyNumberFormat="1" applyFont="1" applyFill="1" applyAlignment="1">
      <alignment horizontal="center"/>
    </xf>
    <xf numFmtId="43" fontId="6" fillId="0" borderId="0" xfId="1" applyFont="1" applyFill="1"/>
    <xf numFmtId="43" fontId="6" fillId="20" borderId="0" xfId="1" applyFont="1" applyFill="1"/>
    <xf numFmtId="43" fontId="6" fillId="9" borderId="0" xfId="1" applyFont="1" applyFill="1"/>
    <xf numFmtId="43" fontId="6" fillId="22" borderId="0" xfId="1" applyFont="1" applyFill="1"/>
    <xf numFmtId="43" fontId="6" fillId="24" borderId="0" xfId="1" applyFont="1" applyFill="1"/>
    <xf numFmtId="0" fontId="5" fillId="2" borderId="0" xfId="0" applyFont="1" applyFill="1"/>
    <xf numFmtId="0" fontId="6" fillId="2" borderId="0" xfId="0" applyFont="1" applyFill="1"/>
    <xf numFmtId="0" fontId="7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6" fillId="3" borderId="1" xfId="0" applyNumberFormat="1" applyFont="1" applyFill="1" applyBorder="1"/>
    <xf numFmtId="0" fontId="5" fillId="0" borderId="0" xfId="0" applyFont="1"/>
    <xf numFmtId="43" fontId="6" fillId="2" borderId="4" xfId="0" applyNumberFormat="1" applyFont="1" applyFill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43" fontId="6" fillId="0" borderId="1" xfId="0" applyNumberFormat="1" applyFont="1" applyBorder="1"/>
    <xf numFmtId="0" fontId="6" fillId="2" borderId="1" xfId="0" applyFont="1" applyFill="1" applyBorder="1"/>
    <xf numFmtId="43" fontId="6" fillId="12" borderId="1" xfId="0" applyNumberFormat="1" applyFont="1" applyFill="1" applyBorder="1"/>
    <xf numFmtId="0" fontId="4" fillId="13" borderId="12" xfId="0" applyNumberFormat="1" applyFont="1" applyFill="1" applyBorder="1" applyAlignment="1">
      <alignment horizontal="center" vertical="top"/>
    </xf>
    <xf numFmtId="0" fontId="4" fillId="13" borderId="12" xfId="0" applyNumberFormat="1" applyFont="1" applyFill="1" applyBorder="1" applyAlignment="1">
      <alignment vertical="top" wrapText="1"/>
    </xf>
    <xf numFmtId="43" fontId="6" fillId="3" borderId="12" xfId="0" applyNumberFormat="1" applyFont="1" applyFill="1" applyBorder="1"/>
    <xf numFmtId="0" fontId="4" fillId="13" borderId="13" xfId="0" applyNumberFormat="1" applyFont="1" applyFill="1" applyBorder="1" applyAlignment="1">
      <alignment horizontal="center" vertical="top"/>
    </xf>
    <xf numFmtId="0" fontId="4" fillId="13" borderId="13" xfId="0" applyNumberFormat="1" applyFont="1" applyFill="1" applyBorder="1" applyAlignment="1">
      <alignment vertical="top" wrapText="1"/>
    </xf>
    <xf numFmtId="43" fontId="6" fillId="3" borderId="13" xfId="0" applyNumberFormat="1" applyFont="1" applyFill="1" applyBorder="1"/>
    <xf numFmtId="0" fontId="4" fillId="13" borderId="13" xfId="0" applyNumberFormat="1" applyFont="1" applyFill="1" applyBorder="1" applyAlignment="1">
      <alignment horizontal="center"/>
    </xf>
    <xf numFmtId="0" fontId="4" fillId="13" borderId="13" xfId="0" applyNumberFormat="1" applyFont="1" applyFill="1" applyBorder="1" applyAlignment="1"/>
    <xf numFmtId="0" fontId="4" fillId="13" borderId="15" xfId="0" applyNumberFormat="1" applyFont="1" applyFill="1" applyBorder="1" applyAlignment="1"/>
    <xf numFmtId="0" fontId="4" fillId="13" borderId="14" xfId="0" applyNumberFormat="1" applyFont="1" applyFill="1" applyBorder="1" applyAlignment="1">
      <alignment horizontal="center"/>
    </xf>
    <xf numFmtId="0" fontId="4" fillId="13" borderId="16" xfId="0" applyNumberFormat="1" applyFont="1" applyFill="1" applyBorder="1" applyAlignment="1"/>
    <xf numFmtId="43" fontId="6" fillId="3" borderId="14" xfId="0" applyNumberFormat="1" applyFon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3" fontId="6" fillId="0" borderId="6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3" fontId="6" fillId="12" borderId="1" xfId="0" applyNumberFormat="1" applyFont="1" applyFill="1" applyBorder="1" applyAlignment="1">
      <alignment vertical="center"/>
    </xf>
    <xf numFmtId="0" fontId="4" fillId="13" borderId="12" xfId="0" applyNumberFormat="1" applyFont="1" applyFill="1" applyBorder="1" applyAlignment="1">
      <alignment horizontal="center" vertical="center"/>
    </xf>
    <xf numFmtId="0" fontId="4" fillId="13" borderId="12" xfId="0" applyNumberFormat="1" applyFont="1" applyFill="1" applyBorder="1" applyAlignment="1">
      <alignment vertical="center" wrapText="1"/>
    </xf>
    <xf numFmtId="43" fontId="6" fillId="0" borderId="12" xfId="1" applyFont="1" applyBorder="1" applyAlignment="1">
      <alignment vertical="center"/>
    </xf>
    <xf numFmtId="43" fontId="6" fillId="3" borderId="12" xfId="0" applyNumberFormat="1" applyFont="1" applyFill="1" applyBorder="1" applyAlignment="1">
      <alignment vertical="center"/>
    </xf>
    <xf numFmtId="0" fontId="4" fillId="13" borderId="13" xfId="0" applyNumberFormat="1" applyFont="1" applyFill="1" applyBorder="1" applyAlignment="1">
      <alignment horizontal="center" vertical="center"/>
    </xf>
    <xf numFmtId="0" fontId="4" fillId="13" borderId="13" xfId="0" applyNumberFormat="1" applyFont="1" applyFill="1" applyBorder="1" applyAlignment="1">
      <alignment vertical="center" wrapText="1"/>
    </xf>
    <xf numFmtId="43" fontId="6" fillId="0" borderId="13" xfId="1" applyFont="1" applyBorder="1" applyAlignment="1">
      <alignment vertical="center"/>
    </xf>
    <xf numFmtId="43" fontId="6" fillId="3" borderId="13" xfId="0" applyNumberFormat="1" applyFont="1" applyFill="1" applyBorder="1" applyAlignment="1">
      <alignment vertical="center"/>
    </xf>
    <xf numFmtId="0" fontId="4" fillId="13" borderId="13" xfId="0" applyNumberFormat="1" applyFont="1" applyFill="1" applyBorder="1" applyAlignment="1">
      <alignment vertical="center"/>
    </xf>
    <xf numFmtId="0" fontId="4" fillId="13" borderId="15" xfId="0" applyNumberFormat="1" applyFont="1" applyFill="1" applyBorder="1" applyAlignment="1">
      <alignment vertical="center"/>
    </xf>
    <xf numFmtId="0" fontId="4" fillId="13" borderId="14" xfId="0" applyNumberFormat="1" applyFont="1" applyFill="1" applyBorder="1" applyAlignment="1">
      <alignment horizontal="center" vertical="center"/>
    </xf>
    <xf numFmtId="0" fontId="4" fillId="13" borderId="16" xfId="0" applyNumberFormat="1" applyFont="1" applyFill="1" applyBorder="1" applyAlignment="1">
      <alignment vertical="center"/>
    </xf>
    <xf numFmtId="43" fontId="6" fillId="0" borderId="14" xfId="1" applyFont="1" applyBorder="1" applyAlignment="1">
      <alignment vertical="center"/>
    </xf>
    <xf numFmtId="43" fontId="6" fillId="3" borderId="14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43" fontId="4" fillId="0" borderId="12" xfId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3" fontId="4" fillId="0" borderId="13" xfId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3" fontId="4" fillId="0" borderId="12" xfId="0" applyNumberFormat="1" applyFont="1" applyFill="1" applyBorder="1" applyAlignment="1">
      <alignment vertical="top" wrapText="1"/>
    </xf>
    <xf numFmtId="43" fontId="4" fillId="0" borderId="13" xfId="0" applyNumberFormat="1" applyFont="1" applyFill="1" applyBorder="1" applyAlignment="1">
      <alignment vertical="top" wrapText="1"/>
    </xf>
    <xf numFmtId="43" fontId="4" fillId="0" borderId="14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43" fontId="6" fillId="0" borderId="12" xfId="1" applyFont="1" applyBorder="1" applyAlignment="1">
      <alignment vertical="top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43" fontId="6" fillId="0" borderId="13" xfId="1" applyFont="1" applyBorder="1" applyAlignment="1">
      <alignment vertical="top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43" fontId="6" fillId="0" borderId="14" xfId="1" applyFont="1" applyBorder="1" applyAlignment="1">
      <alignment vertical="top"/>
    </xf>
    <xf numFmtId="43" fontId="6" fillId="0" borderId="0" xfId="0" applyNumberFormat="1" applyFont="1"/>
    <xf numFmtId="0" fontId="6" fillId="0" borderId="0" xfId="0" applyFont="1" applyAlignment="1">
      <alignment horizontal="left" vertical="top"/>
    </xf>
    <xf numFmtId="0" fontId="6" fillId="0" borderId="0" xfId="0" quotePrefix="1" applyFont="1" applyAlignment="1">
      <alignment vertical="top"/>
    </xf>
    <xf numFmtId="190" fontId="6" fillId="0" borderId="0" xfId="0" applyNumberFormat="1" applyFont="1" applyAlignment="1">
      <alignment vertical="top"/>
    </xf>
    <xf numFmtId="0" fontId="4" fillId="0" borderId="0" xfId="2" applyFont="1"/>
    <xf numFmtId="0" fontId="7" fillId="4" borderId="0" xfId="2" applyFont="1" applyFill="1"/>
    <xf numFmtId="43" fontId="4" fillId="0" borderId="0" xfId="3" applyFont="1"/>
    <xf numFmtId="187" fontId="4" fillId="0" borderId="0" xfId="3" applyNumberFormat="1" applyFont="1"/>
    <xf numFmtId="43" fontId="4" fillId="0" borderId="0" xfId="3" applyFont="1" applyFill="1" applyAlignment="1">
      <alignment shrinkToFit="1"/>
    </xf>
    <xf numFmtId="187" fontId="4" fillId="6" borderId="0" xfId="3" applyNumberFormat="1" applyFont="1" applyFill="1"/>
    <xf numFmtId="0" fontId="4" fillId="12" borderId="1" xfId="2" applyFont="1" applyFill="1" applyBorder="1"/>
    <xf numFmtId="0" fontId="4" fillId="4" borderId="0" xfId="2" applyFont="1" applyFill="1"/>
    <xf numFmtId="43" fontId="4" fillId="4" borderId="0" xfId="3" applyFont="1" applyFill="1"/>
    <xf numFmtId="187" fontId="4" fillId="4" borderId="0" xfId="3" applyNumberFormat="1" applyFont="1" applyFill="1"/>
    <xf numFmtId="43" fontId="4" fillId="0" borderId="1" xfId="3" applyFont="1" applyFill="1" applyBorder="1" applyAlignment="1">
      <alignment shrinkToFit="1"/>
    </xf>
    <xf numFmtId="0" fontId="4" fillId="2" borderId="1" xfId="2" applyFont="1" applyFill="1" applyBorder="1"/>
    <xf numFmtId="0" fontId="4" fillId="13" borderId="1" xfId="2" applyFont="1" applyFill="1" applyBorder="1" applyProtection="1">
      <protection locked="0"/>
    </xf>
    <xf numFmtId="0" fontId="4" fillId="8" borderId="1" xfId="2" applyFont="1" applyFill="1" applyBorder="1" applyProtection="1">
      <protection locked="0"/>
    </xf>
    <xf numFmtId="43" fontId="4" fillId="2" borderId="1" xfId="2" applyNumberFormat="1" applyFont="1" applyFill="1" applyBorder="1"/>
    <xf numFmtId="0" fontId="4" fillId="17" borderId="1" xfId="2" applyFont="1" applyFill="1" applyBorder="1" applyProtection="1">
      <protection locked="0"/>
    </xf>
    <xf numFmtId="187" fontId="4" fillId="0" borderId="0" xfId="1" applyNumberFormat="1" applyFont="1"/>
    <xf numFmtId="187" fontId="4" fillId="0" borderId="0" xfId="1" applyNumberFormat="1" applyFont="1" applyAlignment="1"/>
    <xf numFmtId="187" fontId="4" fillId="7" borderId="0" xfId="1" applyNumberFormat="1" applyFont="1" applyFill="1"/>
    <xf numFmtId="187" fontId="7" fillId="12" borderId="1" xfId="1" applyNumberFormat="1" applyFont="1" applyFill="1" applyBorder="1"/>
    <xf numFmtId="43" fontId="7" fillId="12" borderId="1" xfId="1" applyFont="1" applyFill="1" applyBorder="1"/>
    <xf numFmtId="0" fontId="4" fillId="0" borderId="0" xfId="2" applyFont="1" applyFill="1"/>
    <xf numFmtId="0" fontId="4" fillId="0" borderId="0" xfId="2" applyNumberFormat="1" applyFont="1" applyFill="1" applyAlignment="1"/>
    <xf numFmtId="43" fontId="4" fillId="0" borderId="0" xfId="3" applyFont="1" applyFill="1"/>
    <xf numFmtId="187" fontId="4" fillId="0" borderId="0" xfId="3" applyNumberFormat="1" applyFont="1" applyFill="1"/>
    <xf numFmtId="43" fontId="4" fillId="19" borderId="1" xfId="3" applyFont="1" applyFill="1" applyBorder="1" applyAlignment="1">
      <alignment shrinkToFit="1"/>
    </xf>
    <xf numFmtId="43" fontId="4" fillId="19" borderId="1" xfId="2" applyNumberFormat="1" applyFont="1" applyFill="1" applyBorder="1"/>
    <xf numFmtId="43" fontId="4" fillId="0" borderId="2" xfId="3" applyFont="1" applyFill="1" applyBorder="1" applyAlignment="1">
      <alignment shrinkToFit="1"/>
    </xf>
    <xf numFmtId="0" fontId="4" fillId="0" borderId="1" xfId="2" applyFont="1" applyBorder="1"/>
    <xf numFmtId="43" fontId="4" fillId="0" borderId="1" xfId="2" applyNumberFormat="1" applyFont="1" applyBorder="1"/>
    <xf numFmtId="0" fontId="4" fillId="0" borderId="0" xfId="2" applyNumberFormat="1" applyFont="1" applyAlignment="1"/>
    <xf numFmtId="43" fontId="4" fillId="2" borderId="1" xfId="3" applyFont="1" applyFill="1" applyBorder="1" applyAlignment="1">
      <alignment shrinkToFit="1"/>
    </xf>
    <xf numFmtId="187" fontId="4" fillId="0" borderId="0" xfId="2" applyNumberFormat="1" applyFont="1"/>
    <xf numFmtId="43" fontId="6" fillId="10" borderId="1" xfId="0" applyNumberFormat="1" applyFont="1" applyFill="1" applyBorder="1"/>
    <xf numFmtId="0" fontId="6" fillId="10" borderId="1" xfId="0" applyFont="1" applyFill="1" applyBorder="1"/>
    <xf numFmtId="0" fontId="6" fillId="0" borderId="0" xfId="0" applyFont="1" applyAlignment="1">
      <alignment horizontal="center"/>
    </xf>
    <xf numFmtId="3" fontId="4" fillId="0" borderId="1" xfId="2" applyNumberFormat="1" applyFont="1" applyBorder="1" applyAlignment="1">
      <alignment horizontal="center" vertical="center"/>
    </xf>
    <xf numFmtId="3" fontId="7" fillId="9" borderId="1" xfId="2" applyNumberFormat="1" applyFont="1" applyFill="1" applyBorder="1" applyAlignment="1">
      <alignment horizontal="center" vertical="center"/>
    </xf>
    <xf numFmtId="0" fontId="6" fillId="9" borderId="1" xfId="0" applyFont="1" applyFill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91" fontId="6" fillId="0" borderId="1" xfId="1" applyNumberFormat="1" applyFont="1" applyBorder="1"/>
    <xf numFmtId="192" fontId="6" fillId="0" borderId="1" xfId="0" applyNumberFormat="1" applyFont="1" applyBorder="1"/>
    <xf numFmtId="43" fontId="6" fillId="0" borderId="12" xfId="1" applyFont="1" applyBorder="1"/>
    <xf numFmtId="43" fontId="6" fillId="9" borderId="12" xfId="1" applyFont="1" applyFill="1" applyBorder="1"/>
    <xf numFmtId="43" fontId="6" fillId="0" borderId="13" xfId="1" applyFont="1" applyBorder="1"/>
    <xf numFmtId="43" fontId="6" fillId="9" borderId="13" xfId="1" applyFont="1" applyFill="1" applyBorder="1"/>
    <xf numFmtId="43" fontId="6" fillId="0" borderId="14" xfId="1" applyFont="1" applyBorder="1"/>
    <xf numFmtId="43" fontId="6" fillId="9" borderId="14" xfId="1" applyFont="1" applyFill="1" applyBorder="1"/>
    <xf numFmtId="43" fontId="6" fillId="0" borderId="13" xfId="1" applyFont="1" applyBorder="1" applyAlignment="1">
      <alignment horizontal="center"/>
    </xf>
    <xf numFmtId="0" fontId="5" fillId="0" borderId="0" xfId="0" applyFont="1" applyAlignment="1">
      <alignment vertical="center"/>
    </xf>
    <xf numFmtId="43" fontId="5" fillId="0" borderId="1" xfId="1" applyFont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191" fontId="6" fillId="0" borderId="12" xfId="1" applyNumberFormat="1" applyFont="1" applyBorder="1" applyAlignment="1">
      <alignment vertical="center"/>
    </xf>
    <xf numFmtId="191" fontId="6" fillId="0" borderId="13" xfId="1" applyNumberFormat="1" applyFont="1" applyBorder="1" applyAlignment="1">
      <alignment vertical="center"/>
    </xf>
    <xf numFmtId="191" fontId="6" fillId="0" borderId="14" xfId="1" applyNumberFormat="1" applyFont="1" applyBorder="1" applyAlignment="1">
      <alignment vertical="center"/>
    </xf>
    <xf numFmtId="191" fontId="5" fillId="0" borderId="1" xfId="1" applyNumberFormat="1" applyFont="1" applyBorder="1" applyAlignment="1">
      <alignment horizontal="center" vertical="center"/>
    </xf>
    <xf numFmtId="43" fontId="7" fillId="0" borderId="0" xfId="3" applyFont="1" applyAlignment="1">
      <alignment horizontal="right"/>
    </xf>
    <xf numFmtId="0" fontId="7" fillId="11" borderId="0" xfId="2" applyFont="1" applyFill="1"/>
    <xf numFmtId="0" fontId="7" fillId="0" borderId="1" xfId="2" applyFont="1" applyBorder="1" applyAlignment="1">
      <alignment horizontal="center"/>
    </xf>
    <xf numFmtId="43" fontId="7" fillId="0" borderId="1" xfId="3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" xfId="0" applyNumberFormat="1" applyFont="1" applyBorder="1" applyAlignment="1"/>
    <xf numFmtId="0" fontId="4" fillId="0" borderId="1" xfId="2" applyFont="1" applyBorder="1" applyProtection="1">
      <protection locked="0"/>
    </xf>
    <xf numFmtId="43" fontId="4" fillId="0" borderId="1" xfId="3" applyFont="1" applyBorder="1" applyProtection="1">
      <protection locked="0"/>
    </xf>
    <xf numFmtId="43" fontId="4" fillId="14" borderId="1" xfId="0" applyNumberFormat="1" applyFont="1" applyFill="1" applyBorder="1"/>
    <xf numFmtId="43" fontId="4" fillId="4" borderId="1" xfId="3" applyFont="1" applyFill="1" applyBorder="1"/>
    <xf numFmtId="0" fontId="6" fillId="18" borderId="1" xfId="0" applyFont="1" applyFill="1" applyBorder="1"/>
    <xf numFmtId="4" fontId="6" fillId="18" borderId="1" xfId="0" applyNumberFormat="1" applyFont="1" applyFill="1" applyBorder="1"/>
    <xf numFmtId="0" fontId="4" fillId="0" borderId="1" xfId="2" applyFont="1" applyBorder="1" applyAlignment="1" applyProtection="1">
      <alignment horizontal="right"/>
      <protection locked="0"/>
    </xf>
    <xf numFmtId="0" fontId="4" fillId="0" borderId="1" xfId="2" applyNumberFormat="1" applyFont="1" applyBorder="1" applyAlignment="1" applyProtection="1">
      <protection locked="0"/>
    </xf>
    <xf numFmtId="4" fontId="6" fillId="9" borderId="1" xfId="0" applyNumberFormat="1" applyFont="1" applyFill="1" applyBorder="1"/>
    <xf numFmtId="0" fontId="7" fillId="4" borderId="1" xfId="2" applyNumberFormat="1" applyFont="1" applyFill="1" applyBorder="1" applyAlignment="1" applyProtection="1">
      <protection locked="0"/>
    </xf>
    <xf numFmtId="0" fontId="7" fillId="4" borderId="1" xfId="2" applyFont="1" applyFill="1" applyBorder="1" applyProtection="1">
      <protection locked="0"/>
    </xf>
    <xf numFmtId="43" fontId="7" fillId="4" borderId="1" xfId="3" applyFont="1" applyFill="1" applyBorder="1" applyProtection="1">
      <protection locked="0"/>
    </xf>
    <xf numFmtId="0" fontId="7" fillId="4" borderId="1" xfId="2" applyFont="1" applyFill="1" applyBorder="1"/>
    <xf numFmtId="43" fontId="7" fillId="4" borderId="1" xfId="3" applyFont="1" applyFill="1" applyBorder="1"/>
    <xf numFmtId="4" fontId="6" fillId="19" borderId="1" xfId="0" applyNumberFormat="1" applyFont="1" applyFill="1" applyBorder="1"/>
    <xf numFmtId="0" fontId="4" fillId="1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43" fontId="4" fillId="0" borderId="1" xfId="1" applyFont="1" applyBorder="1" applyProtection="1">
      <protection locked="0"/>
    </xf>
    <xf numFmtId="0" fontId="4" fillId="4" borderId="1" xfId="2" applyNumberFormat="1" applyFont="1" applyFill="1" applyBorder="1" applyAlignment="1" applyProtection="1">
      <protection locked="0"/>
    </xf>
    <xf numFmtId="0" fontId="4" fillId="4" borderId="1" xfId="2" applyFont="1" applyFill="1" applyBorder="1" applyProtection="1">
      <protection locked="0"/>
    </xf>
    <xf numFmtId="43" fontId="4" fillId="4" borderId="1" xfId="3" applyFont="1" applyFill="1" applyBorder="1" applyProtection="1">
      <protection locked="0"/>
    </xf>
    <xf numFmtId="0" fontId="4" fillId="4" borderId="1" xfId="2" applyFont="1" applyFill="1" applyBorder="1"/>
    <xf numFmtId="43" fontId="4" fillId="0" borderId="2" xfId="2" applyNumberFormat="1" applyFont="1" applyBorder="1"/>
    <xf numFmtId="0" fontId="4" fillId="0" borderId="1" xfId="0" applyFont="1" applyFill="1" applyBorder="1" applyAlignment="1">
      <alignment horizontal="left"/>
    </xf>
    <xf numFmtId="0" fontId="7" fillId="0" borderId="7" xfId="2" applyFont="1" applyBorder="1" applyAlignment="1">
      <alignment horizontal="center"/>
    </xf>
    <xf numFmtId="43" fontId="4" fillId="12" borderId="4" xfId="2" applyNumberFormat="1" applyFont="1" applyFill="1" applyBorder="1"/>
    <xf numFmtId="0" fontId="7" fillId="0" borderId="1" xfId="2" applyFont="1" applyBorder="1"/>
    <xf numFmtId="0" fontId="6" fillId="0" borderId="1" xfId="6" applyFont="1" applyBorder="1"/>
    <xf numFmtId="0" fontId="4" fillId="0" borderId="1" xfId="6" applyFont="1" applyBorder="1"/>
    <xf numFmtId="0" fontId="9" fillId="0" borderId="1" xfId="6" applyFont="1" applyBorder="1"/>
    <xf numFmtId="0" fontId="6" fillId="0" borderId="1" xfId="6" applyFont="1" applyBorder="1" applyAlignment="1">
      <alignment wrapText="1"/>
    </xf>
    <xf numFmtId="0" fontId="4" fillId="4" borderId="1" xfId="2" applyNumberFormat="1" applyFont="1" applyFill="1" applyBorder="1" applyAlignment="1" applyProtection="1">
      <alignment horizontal="left"/>
      <protection locked="0"/>
    </xf>
    <xf numFmtId="0" fontId="7" fillId="0" borderId="0" xfId="2" applyFont="1"/>
    <xf numFmtId="0" fontId="4" fillId="4" borderId="0" xfId="2" applyNumberFormat="1" applyFont="1" applyFill="1" applyBorder="1" applyAlignment="1" applyProtection="1">
      <protection locked="0"/>
    </xf>
    <xf numFmtId="0" fontId="4" fillId="4" borderId="0" xfId="2" applyNumberFormat="1" applyFont="1" applyFill="1" applyBorder="1" applyAlignment="1" applyProtection="1">
      <alignment horizontal="left"/>
      <protection locked="0"/>
    </xf>
    <xf numFmtId="0" fontId="4" fillId="4" borderId="0" xfId="2" applyFont="1" applyFill="1" applyBorder="1" applyProtection="1">
      <protection locked="0"/>
    </xf>
    <xf numFmtId="43" fontId="4" fillId="4" borderId="0" xfId="3" applyFont="1" applyFill="1" applyBorder="1" applyProtection="1">
      <protection locked="0"/>
    </xf>
    <xf numFmtId="0" fontId="4" fillId="4" borderId="0" xfId="2" applyFont="1" applyFill="1" applyBorder="1"/>
    <xf numFmtId="43" fontId="4" fillId="4" borderId="0" xfId="3" applyFont="1" applyFill="1" applyBorder="1"/>
    <xf numFmtId="43" fontId="4" fillId="0" borderId="0" xfId="3" applyFont="1" applyAlignment="1">
      <alignment horizontal="right" vertical="center"/>
    </xf>
    <xf numFmtId="43" fontId="4" fillId="11" borderId="0" xfId="3" applyFont="1" applyFill="1"/>
    <xf numFmtId="0" fontId="7" fillId="16" borderId="1" xfId="4" applyNumberFormat="1" applyFont="1" applyFill="1" applyBorder="1" applyAlignment="1">
      <alignment horizontal="center" vertical="center"/>
    </xf>
    <xf numFmtId="0" fontId="7" fillId="16" borderId="1" xfId="4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43" fontId="6" fillId="22" borderId="1" xfId="4" applyNumberFormat="1" applyFont="1" applyFill="1" applyBorder="1" applyAlignment="1">
      <alignment vertical="center"/>
    </xf>
    <xf numFmtId="43" fontId="6" fillId="0" borderId="12" xfId="4" applyNumberFormat="1" applyFont="1" applyBorder="1" applyAlignment="1">
      <alignment vertical="center"/>
    </xf>
    <xf numFmtId="0" fontId="6" fillId="0" borderId="12" xfId="4" applyFont="1" applyBorder="1" applyAlignment="1">
      <alignment vertical="center"/>
    </xf>
    <xf numFmtId="0" fontId="4" fillId="0" borderId="12" xfId="4" applyNumberFormat="1" applyFont="1" applyFill="1" applyBorder="1" applyAlignment="1">
      <alignment vertical="center" wrapText="1"/>
    </xf>
    <xf numFmtId="43" fontId="6" fillId="0" borderId="12" xfId="5" applyFont="1" applyBorder="1" applyAlignment="1">
      <alignment vertical="center"/>
    </xf>
    <xf numFmtId="43" fontId="6" fillId="0" borderId="13" xfId="4" applyNumberFormat="1" applyFont="1" applyBorder="1" applyAlignment="1">
      <alignment vertical="center"/>
    </xf>
    <xf numFmtId="0" fontId="6" fillId="0" borderId="13" xfId="4" applyFont="1" applyBorder="1" applyAlignment="1">
      <alignment vertical="center"/>
    </xf>
    <xf numFmtId="0" fontId="4" fillId="0" borderId="13" xfId="4" applyNumberFormat="1" applyFont="1" applyFill="1" applyBorder="1" applyAlignment="1">
      <alignment vertical="center" wrapText="1"/>
    </xf>
    <xf numFmtId="43" fontId="6" fillId="0" borderId="13" xfId="5" applyFont="1" applyBorder="1" applyAlignment="1">
      <alignment vertical="center"/>
    </xf>
    <xf numFmtId="0" fontId="4" fillId="0" borderId="13" xfId="4" applyNumberFormat="1" applyFont="1" applyFill="1" applyBorder="1" applyAlignment="1">
      <alignment vertical="center"/>
    </xf>
    <xf numFmtId="43" fontId="5" fillId="0" borderId="13" xfId="4" applyNumberFormat="1" applyFont="1" applyBorder="1" applyAlignment="1">
      <alignment horizontal="center" vertical="center"/>
    </xf>
    <xf numFmtId="43" fontId="6" fillId="0" borderId="14" xfId="4" applyNumberFormat="1" applyFont="1" applyBorder="1" applyAlignment="1">
      <alignment vertical="center"/>
    </xf>
    <xf numFmtId="0" fontId="6" fillId="0" borderId="14" xfId="4" applyFont="1" applyBorder="1" applyAlignment="1">
      <alignment vertical="center"/>
    </xf>
    <xf numFmtId="43" fontId="6" fillId="0" borderId="14" xfId="5" applyFont="1" applyBorder="1" applyAlignment="1">
      <alignment vertical="center"/>
    </xf>
    <xf numFmtId="0" fontId="8" fillId="0" borderId="0" xfId="0" applyFont="1"/>
    <xf numFmtId="49" fontId="11" fillId="23" borderId="12" xfId="0" applyNumberFormat="1" applyFont="1" applyFill="1" applyBorder="1" applyAlignment="1">
      <alignment horizontal="center" vertical="center" readingOrder="1"/>
    </xf>
    <xf numFmtId="49" fontId="11" fillId="23" borderId="12" xfId="0" applyNumberFormat="1" applyFont="1" applyFill="1" applyBorder="1" applyAlignment="1">
      <alignment horizontal="left" vertical="center" readingOrder="1"/>
    </xf>
    <xf numFmtId="49" fontId="11" fillId="23" borderId="13" xfId="0" applyNumberFormat="1" applyFont="1" applyFill="1" applyBorder="1" applyAlignment="1">
      <alignment horizontal="center" vertical="center" readingOrder="1"/>
    </xf>
    <xf numFmtId="49" fontId="11" fillId="23" borderId="13" xfId="0" applyNumberFormat="1" applyFont="1" applyFill="1" applyBorder="1" applyAlignment="1">
      <alignment horizontal="left" vertical="center" readingOrder="1"/>
    </xf>
    <xf numFmtId="49" fontId="11" fillId="23" borderId="14" xfId="0" applyNumberFormat="1" applyFont="1" applyFill="1" applyBorder="1" applyAlignment="1">
      <alignment horizontal="center" vertical="center" readingOrder="1"/>
    </xf>
    <xf numFmtId="49" fontId="11" fillId="23" borderId="14" xfId="0" applyNumberFormat="1" applyFont="1" applyFill="1" applyBorder="1" applyAlignment="1">
      <alignment horizontal="left" vertical="center" readingOrder="1"/>
    </xf>
    <xf numFmtId="0" fontId="6" fillId="0" borderId="0" xfId="0" applyFont="1" applyAlignment="1">
      <alignment wrapText="1"/>
    </xf>
    <xf numFmtId="3" fontId="7" fillId="0" borderId="1" xfId="2" applyNumberFormat="1" applyFont="1" applyFill="1" applyBorder="1" applyAlignment="1">
      <alignment horizontal="center" vertical="center"/>
    </xf>
    <xf numFmtId="192" fontId="6" fillId="0" borderId="12" xfId="0" applyNumberFormat="1" applyFont="1" applyFill="1" applyBorder="1"/>
    <xf numFmtId="43" fontId="6" fillId="0" borderId="12" xfId="1" applyFont="1" applyFill="1" applyBorder="1"/>
    <xf numFmtId="191" fontId="6" fillId="0" borderId="12" xfId="1" applyNumberFormat="1" applyFont="1" applyFill="1" applyBorder="1"/>
    <xf numFmtId="192" fontId="6" fillId="0" borderId="13" xfId="0" applyNumberFormat="1" applyFont="1" applyFill="1" applyBorder="1"/>
    <xf numFmtId="43" fontId="6" fillId="0" borderId="13" xfId="1" applyFont="1" applyFill="1" applyBorder="1"/>
    <xf numFmtId="191" fontId="6" fillId="0" borderId="13" xfId="1" applyNumberFormat="1" applyFont="1" applyFill="1" applyBorder="1"/>
    <xf numFmtId="192" fontId="6" fillId="0" borderId="14" xfId="0" applyNumberFormat="1" applyFont="1" applyFill="1" applyBorder="1"/>
    <xf numFmtId="43" fontId="6" fillId="0" borderId="14" xfId="1" applyFont="1" applyFill="1" applyBorder="1"/>
    <xf numFmtId="191" fontId="6" fillId="0" borderId="14" xfId="1" applyNumberFormat="1" applyFont="1" applyFill="1" applyBorder="1"/>
    <xf numFmtId="188" fontId="5" fillId="0" borderId="1" xfId="0" applyNumberFormat="1" applyFont="1" applyBorder="1"/>
    <xf numFmtId="43" fontId="5" fillId="0" borderId="1" xfId="1" applyFont="1" applyBorder="1"/>
    <xf numFmtId="43" fontId="5" fillId="0" borderId="0" xfId="0" applyNumberFormat="1" applyFont="1"/>
    <xf numFmtId="43" fontId="5" fillId="3" borderId="12" xfId="1" applyFont="1" applyFill="1" applyBorder="1"/>
    <xf numFmtId="43" fontId="5" fillId="3" borderId="13" xfId="1" applyFont="1" applyFill="1" applyBorder="1"/>
    <xf numFmtId="43" fontId="5" fillId="3" borderId="14" xfId="1" applyFont="1" applyFill="1" applyBorder="1"/>
    <xf numFmtId="0" fontId="5" fillId="0" borderId="0" xfId="0" applyFont="1" applyFill="1"/>
    <xf numFmtId="43" fontId="5" fillId="21" borderId="0" xfId="1" applyFont="1" applyFill="1"/>
    <xf numFmtId="43" fontId="5" fillId="0" borderId="0" xfId="1" applyFont="1" applyFill="1"/>
    <xf numFmtId="0" fontId="5" fillId="0" borderId="0" xfId="0" applyFont="1" applyFill="1" applyAlignment="1">
      <alignment horizontal="right"/>
    </xf>
    <xf numFmtId="43" fontId="5" fillId="4" borderId="0" xfId="1" applyFont="1" applyFill="1"/>
    <xf numFmtId="43" fontId="4" fillId="0" borderId="12" xfId="1" applyFont="1" applyFill="1" applyBorder="1" applyAlignment="1">
      <alignment vertical="top" wrapText="1"/>
    </xf>
    <xf numFmtId="43" fontId="4" fillId="0" borderId="13" xfId="1" applyFont="1" applyFill="1" applyBorder="1" applyAlignment="1">
      <alignment vertical="top" wrapText="1"/>
    </xf>
    <xf numFmtId="43" fontId="4" fillId="0" borderId="14" xfId="1" applyFont="1" applyFill="1" applyBorder="1" applyAlignment="1">
      <alignment vertical="top" wrapText="1"/>
    </xf>
    <xf numFmtId="43" fontId="5" fillId="0" borderId="1" xfId="0" applyNumberFormat="1" applyFont="1" applyBorder="1"/>
    <xf numFmtId="43" fontId="4" fillId="0" borderId="12" xfId="1" applyFont="1" applyFill="1" applyBorder="1" applyAlignment="1">
      <alignment vertical="center" wrapText="1"/>
    </xf>
    <xf numFmtId="43" fontId="4" fillId="0" borderId="13" xfId="1" applyFont="1" applyFill="1" applyBorder="1" applyAlignment="1">
      <alignment vertical="center" wrapText="1"/>
    </xf>
    <xf numFmtId="43" fontId="4" fillId="0" borderId="13" xfId="1" applyFont="1" applyFill="1" applyBorder="1" applyAlignment="1">
      <alignment vertical="center"/>
    </xf>
    <xf numFmtId="43" fontId="5" fillId="0" borderId="13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43" fontId="5" fillId="0" borderId="1" xfId="0" applyNumberFormat="1" applyFont="1" applyBorder="1" applyAlignment="1">
      <alignment vertical="center"/>
    </xf>
    <xf numFmtId="43" fontId="5" fillId="12" borderId="1" xfId="0" applyNumberFormat="1" applyFont="1" applyFill="1" applyBorder="1"/>
    <xf numFmtId="43" fontId="5" fillId="12" borderId="1" xfId="0" applyNumberFormat="1" applyFont="1" applyFill="1" applyBorder="1" applyAlignment="1">
      <alignment vertical="center"/>
    </xf>
    <xf numFmtId="43" fontId="5" fillId="4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5" fillId="12" borderId="1" xfId="0" applyFont="1" applyFill="1" applyBorder="1" applyAlignment="1">
      <alignment vertical="top"/>
    </xf>
    <xf numFmtId="43" fontId="5" fillId="12" borderId="1" xfId="0" applyNumberFormat="1" applyFont="1" applyFill="1" applyBorder="1" applyAlignment="1">
      <alignment vertical="top"/>
    </xf>
    <xf numFmtId="190" fontId="5" fillId="4" borderId="1" xfId="0" applyNumberFormat="1" applyFont="1" applyFill="1" applyBorder="1"/>
    <xf numFmtId="190" fontId="5" fillId="0" borderId="1" xfId="0" applyNumberFormat="1" applyFont="1" applyBorder="1"/>
    <xf numFmtId="0" fontId="6" fillId="0" borderId="0" xfId="0" applyFont="1" applyFill="1" applyAlignment="1">
      <alignment vertical="top"/>
    </xf>
    <xf numFmtId="43" fontId="6" fillId="0" borderId="0" xfId="0" applyNumberFormat="1" applyFont="1" applyAlignment="1">
      <alignment vertical="top"/>
    </xf>
    <xf numFmtId="0" fontId="4" fillId="25" borderId="0" xfId="2" applyFont="1" applyFill="1"/>
    <xf numFmtId="187" fontId="4" fillId="25" borderId="0" xfId="1" applyNumberFormat="1" applyFont="1" applyFill="1"/>
    <xf numFmtId="43" fontId="4" fillId="0" borderId="0" xfId="1" applyFont="1"/>
    <xf numFmtId="43" fontId="4" fillId="0" borderId="0" xfId="1" applyFont="1" applyAlignment="1">
      <alignment horizontal="center"/>
    </xf>
    <xf numFmtId="43" fontId="4" fillId="0" borderId="0" xfId="1" applyFont="1" applyFill="1"/>
    <xf numFmtId="43" fontId="5" fillId="0" borderId="0" xfId="0" applyNumberFormat="1" applyFont="1" applyFill="1"/>
    <xf numFmtId="43" fontId="6" fillId="0" borderId="0" xfId="0" applyNumberFormat="1" applyFont="1" applyFill="1"/>
    <xf numFmtId="43" fontId="4" fillId="15" borderId="12" xfId="1" applyFont="1" applyFill="1" applyBorder="1" applyAlignment="1">
      <alignment vertical="center" wrapText="1"/>
    </xf>
    <xf numFmtId="43" fontId="4" fillId="15" borderId="13" xfId="1" applyFont="1" applyFill="1" applyBorder="1" applyAlignment="1">
      <alignment vertical="center" wrapText="1"/>
    </xf>
    <xf numFmtId="43" fontId="4" fillId="15" borderId="14" xfId="1" applyFont="1" applyFill="1" applyBorder="1" applyAlignment="1">
      <alignment vertical="center" wrapText="1"/>
    </xf>
    <xf numFmtId="43" fontId="6" fillId="0" borderId="17" xfId="1" applyFont="1" applyBorder="1" applyAlignment="1">
      <alignment vertical="center"/>
    </xf>
    <xf numFmtId="43" fontId="6" fillId="12" borderId="12" xfId="1" applyFont="1" applyFill="1" applyBorder="1" applyAlignment="1">
      <alignment vertical="center"/>
    </xf>
    <xf numFmtId="43" fontId="6" fillId="12" borderId="13" xfId="1" applyFont="1" applyFill="1" applyBorder="1" applyAlignment="1">
      <alignment vertical="center"/>
    </xf>
    <xf numFmtId="43" fontId="6" fillId="12" borderId="14" xfId="1" applyFont="1" applyFill="1" applyBorder="1" applyAlignment="1">
      <alignment vertical="center"/>
    </xf>
    <xf numFmtId="43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top"/>
    </xf>
    <xf numFmtId="43" fontId="11" fillId="23" borderId="13" xfId="1" applyFont="1" applyFill="1" applyBorder="1" applyAlignment="1">
      <alignment horizontal="right" vertical="center" wrapText="1" readingOrder="1"/>
    </xf>
    <xf numFmtId="0" fontId="12" fillId="26" borderId="18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right" vertical="center" wrapText="1"/>
    </xf>
    <xf numFmtId="0" fontId="13" fillId="27" borderId="18" xfId="0" applyFont="1" applyFill="1" applyBorder="1" applyAlignment="1">
      <alignment vertical="center"/>
    </xf>
    <xf numFmtId="4" fontId="13" fillId="27" borderId="18" xfId="0" applyNumberFormat="1" applyFont="1" applyFill="1" applyBorder="1" applyAlignment="1">
      <alignment horizontal="right" vertical="center"/>
    </xf>
    <xf numFmtId="0" fontId="13" fillId="27" borderId="18" xfId="0" applyFont="1" applyFill="1" applyBorder="1" applyAlignment="1">
      <alignment horizontal="right" vertical="center"/>
    </xf>
    <xf numFmtId="0" fontId="14" fillId="28" borderId="18" xfId="0" applyFont="1" applyFill="1" applyBorder="1" applyAlignment="1">
      <alignment horizontal="right" vertical="center" wrapText="1"/>
    </xf>
    <xf numFmtId="0" fontId="14" fillId="28" borderId="18" xfId="0" applyFont="1" applyFill="1" applyBorder="1" applyAlignment="1">
      <alignment vertical="center"/>
    </xf>
    <xf numFmtId="4" fontId="14" fillId="28" borderId="18" xfId="0" applyNumberFormat="1" applyFont="1" applyFill="1" applyBorder="1" applyAlignment="1">
      <alignment horizontal="right" vertical="center"/>
    </xf>
    <xf numFmtId="0" fontId="14" fillId="28" borderId="18" xfId="0" applyFont="1" applyFill="1" applyBorder="1" applyAlignment="1">
      <alignment horizontal="right" vertical="center"/>
    </xf>
    <xf numFmtId="4" fontId="14" fillId="2" borderId="18" xfId="0" applyNumberFormat="1" applyFont="1" applyFill="1" applyBorder="1" applyAlignment="1">
      <alignment horizontal="right" vertical="center"/>
    </xf>
    <xf numFmtId="0" fontId="12" fillId="26" borderId="18" xfId="0" applyFont="1" applyFill="1" applyBorder="1" applyAlignment="1">
      <alignment horizontal="right" vertical="center"/>
    </xf>
    <xf numFmtId="4" fontId="12" fillId="26" borderId="18" xfId="0" applyNumberFormat="1" applyFont="1" applyFill="1" applyBorder="1" applyAlignment="1">
      <alignment horizontal="right" vertical="center"/>
    </xf>
    <xf numFmtId="43" fontId="5" fillId="0" borderId="0" xfId="1" applyFont="1" applyAlignment="1">
      <alignment vertical="center"/>
    </xf>
    <xf numFmtId="49" fontId="16" fillId="23" borderId="1" xfId="0" applyNumberFormat="1" applyFont="1" applyFill="1" applyBorder="1" applyAlignment="1">
      <alignment horizontal="center" vertical="center" readingOrder="1"/>
    </xf>
    <xf numFmtId="49" fontId="16" fillId="23" borderId="1" xfId="0" applyNumberFormat="1" applyFont="1" applyFill="1" applyBorder="1" applyAlignment="1">
      <alignment horizontal="left" vertical="center" readingOrder="1"/>
    </xf>
    <xf numFmtId="43" fontId="16" fillId="23" borderId="1" xfId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top" wrapText="1"/>
    </xf>
    <xf numFmtId="43" fontId="6" fillId="0" borderId="0" xfId="1" applyFont="1" applyAlignment="1">
      <alignment wrapText="1"/>
    </xf>
    <xf numFmtId="193" fontId="11" fillId="23" borderId="12" xfId="1" applyNumberFormat="1" applyFont="1" applyFill="1" applyBorder="1" applyAlignment="1">
      <alignment horizontal="right" vertical="center" wrapText="1" readingOrder="1"/>
    </xf>
    <xf numFmtId="193" fontId="11" fillId="23" borderId="13" xfId="1" applyNumberFormat="1" applyFont="1" applyFill="1" applyBorder="1" applyAlignment="1">
      <alignment horizontal="right" vertical="center" wrapText="1" readingOrder="1"/>
    </xf>
    <xf numFmtId="193" fontId="11" fillId="23" borderId="14" xfId="1" applyNumberFormat="1" applyFont="1" applyFill="1" applyBorder="1" applyAlignment="1">
      <alignment horizontal="right" vertical="center" wrapText="1" readingOrder="1"/>
    </xf>
    <xf numFmtId="190" fontId="16" fillId="23" borderId="1" xfId="1" applyNumberFormat="1" applyFont="1" applyFill="1" applyBorder="1" applyAlignment="1">
      <alignment horizontal="right" vertical="center" wrapText="1" readingOrder="1"/>
    </xf>
    <xf numFmtId="49" fontId="16" fillId="23" borderId="3" xfId="0" applyNumberFormat="1" applyFont="1" applyFill="1" applyBorder="1" applyAlignment="1">
      <alignment horizontal="center" vertical="center" readingOrder="1"/>
    </xf>
    <xf numFmtId="49" fontId="16" fillId="23" borderId="3" xfId="0" applyNumberFormat="1" applyFont="1" applyFill="1" applyBorder="1" applyAlignment="1">
      <alignment horizontal="left" vertical="center" readingOrder="1"/>
    </xf>
    <xf numFmtId="43" fontId="16" fillId="23" borderId="3" xfId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center" vertical="top" wrapText="1"/>
    </xf>
    <xf numFmtId="43" fontId="5" fillId="12" borderId="1" xfId="1" applyFont="1" applyFill="1" applyBorder="1" applyAlignment="1">
      <alignment vertical="center"/>
    </xf>
    <xf numFmtId="43" fontId="16" fillId="29" borderId="1" xfId="1" applyFont="1" applyFill="1" applyBorder="1" applyAlignment="1">
      <alignment horizontal="right" vertical="center" wrapText="1" readingOrder="1"/>
    </xf>
    <xf numFmtId="187" fontId="16" fillId="23" borderId="3" xfId="1" applyNumberFormat="1" applyFont="1" applyFill="1" applyBorder="1" applyAlignment="1">
      <alignment horizontal="right" vertical="center" wrapText="1" readingOrder="1"/>
    </xf>
    <xf numFmtId="187" fontId="16" fillId="23" borderId="1" xfId="1" applyNumberFormat="1" applyFont="1" applyFill="1" applyBorder="1" applyAlignment="1">
      <alignment horizontal="right" vertical="center" wrapText="1" readingOrder="1"/>
    </xf>
    <xf numFmtId="187" fontId="11" fillId="0" borderId="13" xfId="1" applyNumberFormat="1" applyFont="1" applyFill="1" applyBorder="1" applyAlignment="1">
      <alignment horizontal="right" vertical="center" wrapText="1" readingOrder="1"/>
    </xf>
    <xf numFmtId="187" fontId="11" fillId="0" borderId="14" xfId="1" applyNumberFormat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2" xfId="0" applyFont="1" applyBorder="1"/>
    <xf numFmtId="43" fontId="6" fillId="3" borderId="12" xfId="1" applyFont="1" applyFill="1" applyBorder="1" applyAlignment="1">
      <alignment wrapText="1"/>
    </xf>
    <xf numFmtId="43" fontId="6" fillId="0" borderId="12" xfId="1" applyFont="1" applyBorder="1" applyAlignment="1">
      <alignment wrapText="1"/>
    </xf>
    <xf numFmtId="187" fontId="6" fillId="0" borderId="12" xfId="1" applyNumberFormat="1" applyFont="1" applyBorder="1" applyAlignment="1">
      <alignment wrapText="1"/>
    </xf>
    <xf numFmtId="0" fontId="6" fillId="0" borderId="13" xfId="0" applyFont="1" applyBorder="1"/>
    <xf numFmtId="43" fontId="6" fillId="3" borderId="13" xfId="1" applyFont="1" applyFill="1" applyBorder="1" applyAlignment="1">
      <alignment wrapText="1"/>
    </xf>
    <xf numFmtId="43" fontId="6" fillId="0" borderId="13" xfId="1" applyFont="1" applyBorder="1" applyAlignment="1">
      <alignment wrapText="1"/>
    </xf>
    <xf numFmtId="187" fontId="6" fillId="0" borderId="13" xfId="1" applyNumberFormat="1" applyFont="1" applyBorder="1" applyAlignment="1">
      <alignment wrapText="1"/>
    </xf>
    <xf numFmtId="0" fontId="6" fillId="0" borderId="14" xfId="0" applyFont="1" applyBorder="1"/>
    <xf numFmtId="43" fontId="6" fillId="3" borderId="14" xfId="1" applyFont="1" applyFill="1" applyBorder="1" applyAlignment="1">
      <alignment wrapText="1"/>
    </xf>
    <xf numFmtId="43" fontId="6" fillId="0" borderId="14" xfId="1" applyFont="1" applyBorder="1" applyAlignment="1">
      <alignment wrapText="1"/>
    </xf>
    <xf numFmtId="187" fontId="6" fillId="0" borderId="14" xfId="1" applyNumberFormat="1" applyFont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5" fillId="0" borderId="1" xfId="1" applyFont="1" applyBorder="1" applyAlignment="1">
      <alignment wrapText="1"/>
    </xf>
    <xf numFmtId="187" fontId="5" fillId="0" borderId="1" xfId="1" applyNumberFormat="1" applyFont="1" applyBorder="1" applyAlignment="1">
      <alignment wrapText="1"/>
    </xf>
    <xf numFmtId="43" fontId="5" fillId="0" borderId="0" xfId="1" applyFont="1" applyAlignment="1">
      <alignment wrapText="1"/>
    </xf>
    <xf numFmtId="187" fontId="11" fillId="3" borderId="12" xfId="0" applyNumberFormat="1" applyFont="1" applyFill="1" applyBorder="1" applyAlignment="1">
      <alignment horizontal="right" vertical="center" wrapText="1" readingOrder="1"/>
    </xf>
    <xf numFmtId="187" fontId="11" fillId="3" borderId="13" xfId="0" applyNumberFormat="1" applyFont="1" applyFill="1" applyBorder="1" applyAlignment="1">
      <alignment horizontal="right" vertical="center" wrapText="1" readingOrder="1"/>
    </xf>
    <xf numFmtId="187" fontId="11" fillId="3" borderId="14" xfId="0" applyNumberFormat="1" applyFont="1" applyFill="1" applyBorder="1" applyAlignment="1">
      <alignment horizontal="right" vertical="center" wrapText="1" readingOrder="1"/>
    </xf>
    <xf numFmtId="43" fontId="11" fillId="3" borderId="12" xfId="0" applyNumberFormat="1" applyFont="1" applyFill="1" applyBorder="1" applyAlignment="1">
      <alignment horizontal="right" vertical="center" wrapText="1" readingOrder="1"/>
    </xf>
    <xf numFmtId="43" fontId="11" fillId="3" borderId="13" xfId="0" applyNumberFormat="1" applyFont="1" applyFill="1" applyBorder="1" applyAlignment="1">
      <alignment horizontal="right" vertical="center" wrapText="1" readingOrder="1"/>
    </xf>
    <xf numFmtId="43" fontId="11" fillId="3" borderId="14" xfId="0" applyNumberFormat="1" applyFont="1" applyFill="1" applyBorder="1" applyAlignment="1">
      <alignment horizontal="right" vertical="center" wrapText="1" readingOrder="1"/>
    </xf>
    <xf numFmtId="187" fontId="5" fillId="0" borderId="0" xfId="1" applyNumberFormat="1" applyFont="1" applyAlignment="1">
      <alignment wrapText="1"/>
    </xf>
    <xf numFmtId="0" fontId="5" fillId="12" borderId="1" xfId="0" applyFont="1" applyFill="1" applyBorder="1" applyAlignment="1">
      <alignment horizontal="center" vertical="center"/>
    </xf>
    <xf numFmtId="43" fontId="5" fillId="4" borderId="0" xfId="1" applyFont="1" applyFill="1" applyAlignment="1">
      <alignment vertical="center"/>
    </xf>
    <xf numFmtId="0" fontId="5" fillId="4" borderId="0" xfId="0" applyFont="1" applyFill="1" applyAlignment="1">
      <alignment vertical="center"/>
    </xf>
    <xf numFmtId="187" fontId="11" fillId="21" borderId="12" xfId="1" applyNumberFormat="1" applyFont="1" applyFill="1" applyBorder="1" applyAlignment="1">
      <alignment horizontal="right" vertical="center" wrapText="1" readingOrder="1"/>
    </xf>
    <xf numFmtId="187" fontId="11" fillId="21" borderId="13" xfId="1" applyNumberFormat="1" applyFont="1" applyFill="1" applyBorder="1" applyAlignment="1">
      <alignment horizontal="right" vertical="center" wrapText="1" readingOrder="1"/>
    </xf>
    <xf numFmtId="0" fontId="14" fillId="2" borderId="18" xfId="0" applyFont="1" applyFill="1" applyBorder="1" applyAlignment="1">
      <alignment horizontal="right" vertical="center" wrapText="1"/>
    </xf>
    <xf numFmtId="0" fontId="14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right" vertical="center"/>
    </xf>
    <xf numFmtId="194" fontId="12" fillId="26" borderId="18" xfId="1" applyNumberFormat="1" applyFont="1" applyFill="1" applyBorder="1" applyAlignment="1">
      <alignment horizontal="center" vertical="center" wrapText="1"/>
    </xf>
    <xf numFmtId="194" fontId="13" fillId="27" borderId="18" xfId="1" applyNumberFormat="1" applyFont="1" applyFill="1" applyBorder="1" applyAlignment="1">
      <alignment vertical="center"/>
    </xf>
    <xf numFmtId="194" fontId="14" fillId="28" borderId="18" xfId="1" applyNumberFormat="1" applyFont="1" applyFill="1" applyBorder="1" applyAlignment="1">
      <alignment vertical="center"/>
    </xf>
    <xf numFmtId="194" fontId="14" fillId="2" borderId="18" xfId="1" applyNumberFormat="1" applyFont="1" applyFill="1" applyBorder="1" applyAlignment="1">
      <alignment vertical="center"/>
    </xf>
    <xf numFmtId="194" fontId="12" fillId="26" borderId="18" xfId="1" applyNumberFormat="1" applyFont="1" applyFill="1" applyBorder="1" applyAlignment="1">
      <alignment horizontal="right" vertical="center"/>
    </xf>
    <xf numFmtId="194" fontId="0" fillId="0" borderId="0" xfId="1" applyNumberFormat="1" applyFont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vertical="center"/>
    </xf>
    <xf numFmtId="17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43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เครื่องหมายจุลภาค 2" xfId="3"/>
    <cellStyle name="ปกติ 2" xfId="2"/>
    <cellStyle name="ปกติ 3" xfId="7"/>
    <cellStyle name="ปกติ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95250</xdr:rowOff>
    </xdr:from>
    <xdr:to>
      <xdr:col>5</xdr:col>
      <xdr:colOff>466725</xdr:colOff>
      <xdr:row>1</xdr:row>
      <xdr:rowOff>247650</xdr:rowOff>
    </xdr:to>
    <xdr:sp macro="" textlink="">
      <xdr:nvSpPr>
        <xdr:cNvPr id="2" name="ลูกศรขวาท้ายบาก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5829300" y="390525"/>
          <a:ext cx="438150" cy="1524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k_Report_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Link"/>
      <sheetName val="DATA_Input"/>
    </sheetNames>
    <sheetDataSet>
      <sheetData sheetId="0">
        <row r="6">
          <cell r="D6">
            <v>21373</v>
          </cell>
        </row>
      </sheetData>
      <sheetData sheetId="1">
        <row r="14">
          <cell r="B14">
            <v>11188</v>
          </cell>
        </row>
        <row r="15">
          <cell r="B15">
            <v>276</v>
          </cell>
        </row>
        <row r="16">
          <cell r="B16">
            <v>2047</v>
          </cell>
        </row>
        <row r="17">
          <cell r="B17">
            <v>1711</v>
          </cell>
        </row>
        <row r="18">
          <cell r="B18">
            <v>2105</v>
          </cell>
        </row>
        <row r="19">
          <cell r="B19">
            <v>732</v>
          </cell>
        </row>
        <row r="21">
          <cell r="B21">
            <v>3186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79"/>
  <sheetViews>
    <sheetView showGridLines="0" tabSelected="1" view="pageBreakPreview" zoomScale="80" zoomScaleNormal="90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0" sqref="F30"/>
    </sheetView>
  </sheetViews>
  <sheetFormatPr defaultColWidth="9" defaultRowHeight="12.75" x14ac:dyDescent="0.2"/>
  <cols>
    <col min="1" max="1" width="7.625" style="11" customWidth="1"/>
    <col min="2" max="2" width="49.125" style="11" customWidth="1"/>
    <col min="3" max="3" width="12.625" style="234" customWidth="1"/>
    <col min="4" max="7" width="13.625" style="234" customWidth="1"/>
    <col min="8" max="8" width="12" style="234" customWidth="1"/>
    <col min="9" max="9" width="13.625" style="234" customWidth="1"/>
    <col min="10" max="10" width="14.25" style="234" customWidth="1"/>
    <col min="11" max="11" width="13.875" style="234" customWidth="1"/>
    <col min="12" max="12" width="13.625" style="234" customWidth="1"/>
    <col min="13" max="13" width="10.125" style="11" bestFit="1" customWidth="1"/>
    <col min="14" max="16384" width="9" style="11"/>
  </cols>
  <sheetData>
    <row r="1" spans="1:12" s="292" customFormat="1" ht="72" customHeight="1" x14ac:dyDescent="0.2">
      <c r="A1" s="322" t="s">
        <v>229</v>
      </c>
      <c r="B1" s="322" t="s">
        <v>230</v>
      </c>
      <c r="C1" s="323" t="s">
        <v>231</v>
      </c>
      <c r="D1" s="323" t="s">
        <v>232</v>
      </c>
      <c r="E1" s="323" t="s">
        <v>233</v>
      </c>
      <c r="F1" s="323" t="s">
        <v>234</v>
      </c>
      <c r="G1" s="323" t="s">
        <v>272</v>
      </c>
      <c r="H1" s="323" t="s">
        <v>235</v>
      </c>
      <c r="I1" s="323" t="s">
        <v>236</v>
      </c>
      <c r="J1" s="323" t="s">
        <v>237</v>
      </c>
      <c r="K1" s="323" t="s">
        <v>238</v>
      </c>
      <c r="L1" s="323" t="s">
        <v>239</v>
      </c>
    </row>
    <row r="2" spans="1:12" ht="16.5" customHeight="1" x14ac:dyDescent="0.2">
      <c r="A2" s="228" t="s">
        <v>156</v>
      </c>
      <c r="B2" s="229" t="s">
        <v>85</v>
      </c>
      <c r="C2" s="293">
        <f>D31*$C$26/$D$54</f>
        <v>9503.3125</v>
      </c>
      <c r="D2" s="362">
        <f>E31</f>
        <v>0</v>
      </c>
      <c r="E2" s="355">
        <f>C31*$E$26/$C$54</f>
        <v>3000</v>
      </c>
      <c r="F2" s="355">
        <f>D31*$F$26/$D$54</f>
        <v>62.5</v>
      </c>
      <c r="G2" s="355">
        <f>D31*$G$26/$D$54</f>
        <v>30</v>
      </c>
      <c r="H2" s="312">
        <f>D31*$H$26/$D$54</f>
        <v>2</v>
      </c>
      <c r="I2" s="352">
        <v>0</v>
      </c>
      <c r="J2" s="60">
        <f>TDC!C4</f>
        <v>347471.48224241048</v>
      </c>
      <c r="K2" s="60">
        <f>TDC!D4</f>
        <v>76749.743032928935</v>
      </c>
      <c r="L2" s="60">
        <f>TDC!E4</f>
        <v>12747.77939341421</v>
      </c>
    </row>
    <row r="3" spans="1:12" ht="16.5" customHeight="1" x14ac:dyDescent="0.2">
      <c r="A3" s="230" t="s">
        <v>160</v>
      </c>
      <c r="B3" s="231" t="s">
        <v>7</v>
      </c>
      <c r="C3" s="293">
        <f t="shared" ref="C3:C24" si="0">D32*$C$26/$D$54</f>
        <v>593.95703125</v>
      </c>
      <c r="D3" s="363">
        <f>E32</f>
        <v>0</v>
      </c>
      <c r="E3" s="356">
        <f t="shared" ref="E3:E24" si="1">C32*$E$26/$C$54</f>
        <v>187.5</v>
      </c>
      <c r="F3" s="356">
        <f t="shared" ref="F3:F24" si="2">D32*$F$26/$D$54</f>
        <v>3.90625</v>
      </c>
      <c r="G3" s="356">
        <f t="shared" ref="G3:G24" si="3">D32*$G$26/$D$54</f>
        <v>1.875</v>
      </c>
      <c r="H3" s="313">
        <f t="shared" ref="H3:H24" si="4">D32*$H$26/$D$54</f>
        <v>0.125</v>
      </c>
      <c r="I3" s="353">
        <v>0</v>
      </c>
      <c r="J3" s="64">
        <f>TDC!C5</f>
        <v>99050.754372019088</v>
      </c>
      <c r="K3" s="64">
        <f>TDC!D5</f>
        <v>868.24651646447137</v>
      </c>
      <c r="L3" s="64">
        <f>TDC!E5</f>
        <v>10529.124696707106</v>
      </c>
    </row>
    <row r="4" spans="1:12" ht="16.5" customHeight="1" x14ac:dyDescent="0.2">
      <c r="A4" s="230" t="s">
        <v>158</v>
      </c>
      <c r="B4" s="231" t="s">
        <v>181</v>
      </c>
      <c r="C4" s="293">
        <f t="shared" si="0"/>
        <v>1484.892578125</v>
      </c>
      <c r="D4" s="363">
        <f t="shared" ref="D4:D24" si="5">E33</f>
        <v>0</v>
      </c>
      <c r="E4" s="356">
        <f t="shared" si="1"/>
        <v>468.75</v>
      </c>
      <c r="F4" s="356">
        <f t="shared" si="2"/>
        <v>9.765625</v>
      </c>
      <c r="G4" s="356">
        <f t="shared" si="3"/>
        <v>4.6875</v>
      </c>
      <c r="H4" s="313">
        <f t="shared" si="4"/>
        <v>0.3125</v>
      </c>
      <c r="I4" s="353">
        <v>0</v>
      </c>
      <c r="J4" s="64">
        <f>TDC!C6</f>
        <v>74867.066769626777</v>
      </c>
      <c r="K4" s="64">
        <f>TDC!D6</f>
        <v>868.24651646447137</v>
      </c>
      <c r="L4" s="64">
        <f>TDC!E6</f>
        <v>4718.5746967071054</v>
      </c>
    </row>
    <row r="5" spans="1:12" ht="16.5" customHeight="1" x14ac:dyDescent="0.2">
      <c r="A5" s="230" t="s">
        <v>159</v>
      </c>
      <c r="B5" s="231" t="s">
        <v>8</v>
      </c>
      <c r="C5" s="293">
        <f t="shared" si="0"/>
        <v>1187.9140625</v>
      </c>
      <c r="D5" s="363">
        <f t="shared" si="5"/>
        <v>0</v>
      </c>
      <c r="E5" s="356">
        <f t="shared" si="1"/>
        <v>375</v>
      </c>
      <c r="F5" s="356">
        <f t="shared" si="2"/>
        <v>7.8125</v>
      </c>
      <c r="G5" s="356">
        <f t="shared" si="3"/>
        <v>3.75</v>
      </c>
      <c r="H5" s="313">
        <f t="shared" si="4"/>
        <v>0.25</v>
      </c>
      <c r="I5" s="353">
        <v>0</v>
      </c>
      <c r="J5" s="64">
        <f>TDC!C7</f>
        <v>102009.26033462033</v>
      </c>
      <c r="K5" s="64">
        <f>TDC!D7</f>
        <v>4468.2465164644709</v>
      </c>
      <c r="L5" s="64">
        <f>TDC!E7</f>
        <v>22534.234696707106</v>
      </c>
    </row>
    <row r="6" spans="1:12" ht="16.5" customHeight="1" x14ac:dyDescent="0.2">
      <c r="A6" s="230" t="s">
        <v>163</v>
      </c>
      <c r="B6" s="231" t="s">
        <v>183</v>
      </c>
      <c r="C6" s="293">
        <f t="shared" si="0"/>
        <v>593.95703125</v>
      </c>
      <c r="D6" s="363">
        <f t="shared" si="5"/>
        <v>0</v>
      </c>
      <c r="E6" s="356">
        <f t="shared" si="1"/>
        <v>187.5</v>
      </c>
      <c r="F6" s="356">
        <f t="shared" si="2"/>
        <v>3.90625</v>
      </c>
      <c r="G6" s="356">
        <f t="shared" si="3"/>
        <v>1.875</v>
      </c>
      <c r="H6" s="313">
        <f t="shared" si="4"/>
        <v>0.125</v>
      </c>
      <c r="I6" s="353">
        <v>0</v>
      </c>
      <c r="J6" s="64">
        <f>TDC!C8</f>
        <v>90731.598166401702</v>
      </c>
      <c r="K6" s="64">
        <f>TDC!D8</f>
        <v>3668.2465164644714</v>
      </c>
      <c r="L6" s="64">
        <f>TDC!E8</f>
        <v>14718.574696707106</v>
      </c>
    </row>
    <row r="7" spans="1:12" ht="16.5" customHeight="1" x14ac:dyDescent="0.2">
      <c r="A7" s="230" t="s">
        <v>162</v>
      </c>
      <c r="B7" s="231" t="s">
        <v>89</v>
      </c>
      <c r="C7" s="293">
        <f t="shared" si="0"/>
        <v>296.978515625</v>
      </c>
      <c r="D7" s="363">
        <f t="shared" si="5"/>
        <v>0</v>
      </c>
      <c r="E7" s="356">
        <f t="shared" si="1"/>
        <v>93.75</v>
      </c>
      <c r="F7" s="356">
        <f t="shared" si="2"/>
        <v>1.953125</v>
      </c>
      <c r="G7" s="356">
        <f t="shared" si="3"/>
        <v>0.9375</v>
      </c>
      <c r="H7" s="313">
        <f t="shared" si="4"/>
        <v>6.25E-2</v>
      </c>
      <c r="I7" s="353">
        <v>0</v>
      </c>
      <c r="J7" s="64">
        <f>TDC!C9</f>
        <v>38816.354594594595</v>
      </c>
      <c r="K7" s="64">
        <f>TDC!D9</f>
        <v>10111.848873483535</v>
      </c>
      <c r="L7" s="64">
        <f>TDC!E9</f>
        <v>35389.310225303292</v>
      </c>
    </row>
    <row r="8" spans="1:12" ht="16.5" customHeight="1" x14ac:dyDescent="0.2">
      <c r="A8" s="230" t="s">
        <v>161</v>
      </c>
      <c r="B8" s="231" t="s">
        <v>182</v>
      </c>
      <c r="C8" s="293">
        <f t="shared" si="0"/>
        <v>3266.763671875</v>
      </c>
      <c r="D8" s="363">
        <f t="shared" si="5"/>
        <v>0</v>
      </c>
      <c r="E8" s="356">
        <f t="shared" si="1"/>
        <v>1031.25</v>
      </c>
      <c r="F8" s="356">
        <f t="shared" si="2"/>
        <v>21.484375</v>
      </c>
      <c r="G8" s="356">
        <f t="shared" si="3"/>
        <v>10.3125</v>
      </c>
      <c r="H8" s="313">
        <f t="shared" si="4"/>
        <v>0.6875</v>
      </c>
      <c r="I8" s="353">
        <v>0</v>
      </c>
      <c r="J8" s="64">
        <f>TDC!C10</f>
        <v>187576.06331024304</v>
      </c>
      <c r="K8" s="64">
        <f>TDC!D10</f>
        <v>25262.246516464471</v>
      </c>
      <c r="L8" s="64">
        <f>TDC!E10</f>
        <v>4718.5746967071054</v>
      </c>
    </row>
    <row r="9" spans="1:12" ht="16.5" customHeight="1" x14ac:dyDescent="0.2">
      <c r="A9" s="230" t="s">
        <v>164</v>
      </c>
      <c r="B9" s="231" t="s">
        <v>91</v>
      </c>
      <c r="C9" s="293">
        <f t="shared" si="0"/>
        <v>1187.9140625</v>
      </c>
      <c r="D9" s="363">
        <f t="shared" si="5"/>
        <v>0</v>
      </c>
      <c r="E9" s="356">
        <f t="shared" si="1"/>
        <v>375</v>
      </c>
      <c r="F9" s="356">
        <f t="shared" si="2"/>
        <v>7.8125</v>
      </c>
      <c r="G9" s="356">
        <f t="shared" si="3"/>
        <v>3.75</v>
      </c>
      <c r="H9" s="313">
        <f t="shared" si="4"/>
        <v>0.25</v>
      </c>
      <c r="I9" s="353">
        <v>0</v>
      </c>
      <c r="J9" s="64">
        <f>TDC!C11</f>
        <v>32018.757521008403</v>
      </c>
      <c r="K9" s="64">
        <f>TDC!D11</f>
        <v>3322.511923743501</v>
      </c>
      <c r="L9" s="64">
        <f>TDC!E11</f>
        <v>5013.4856152513003</v>
      </c>
    </row>
    <row r="10" spans="1:12" ht="16.5" customHeight="1" x14ac:dyDescent="0.2">
      <c r="A10" s="230" t="s">
        <v>157</v>
      </c>
      <c r="B10" s="231" t="s">
        <v>180</v>
      </c>
      <c r="C10" s="293">
        <f t="shared" si="0"/>
        <v>1484.892578125</v>
      </c>
      <c r="D10" s="363">
        <f t="shared" si="5"/>
        <v>0</v>
      </c>
      <c r="E10" s="356">
        <f t="shared" si="1"/>
        <v>468.75</v>
      </c>
      <c r="F10" s="356">
        <f t="shared" si="2"/>
        <v>9.765625</v>
      </c>
      <c r="G10" s="356">
        <f t="shared" si="3"/>
        <v>4.6875</v>
      </c>
      <c r="H10" s="313">
        <f t="shared" si="4"/>
        <v>0.3125</v>
      </c>
      <c r="I10" s="353">
        <v>0</v>
      </c>
      <c r="J10" s="64">
        <f>TDC!C12</f>
        <v>55268.528333333335</v>
      </c>
      <c r="K10" s="64">
        <f>TDC!D12</f>
        <v>434.12325823223568</v>
      </c>
      <c r="L10" s="64">
        <f>TDC!E12</f>
        <v>2359.2873483535527</v>
      </c>
    </row>
    <row r="11" spans="1:12" ht="16.5" customHeight="1" x14ac:dyDescent="0.2">
      <c r="A11" s="230" t="s">
        <v>165</v>
      </c>
      <c r="B11" s="231" t="s">
        <v>184</v>
      </c>
      <c r="C11" s="293">
        <f t="shared" si="0"/>
        <v>593.95703125</v>
      </c>
      <c r="D11" s="328">
        <f t="shared" si="5"/>
        <v>0</v>
      </c>
      <c r="E11" s="356">
        <f t="shared" si="1"/>
        <v>187.5</v>
      </c>
      <c r="F11" s="356">
        <f t="shared" si="2"/>
        <v>3.90625</v>
      </c>
      <c r="G11" s="356">
        <f t="shared" si="3"/>
        <v>1.875</v>
      </c>
      <c r="H11" s="313">
        <f t="shared" si="4"/>
        <v>0.125</v>
      </c>
      <c r="I11" s="353">
        <v>0</v>
      </c>
      <c r="J11" s="64">
        <f>TDC!C13</f>
        <v>10992.178711484594</v>
      </c>
      <c r="K11" s="64">
        <f>TDC!D13</f>
        <v>8701.2465164644709</v>
      </c>
      <c r="L11" s="64">
        <f>TDC!E13</f>
        <v>31641.364696707107</v>
      </c>
    </row>
    <row r="12" spans="1:12" ht="16.5" customHeight="1" x14ac:dyDescent="0.2">
      <c r="A12" s="230" t="s">
        <v>166</v>
      </c>
      <c r="B12" s="231" t="s">
        <v>185</v>
      </c>
      <c r="C12" s="293">
        <f t="shared" si="0"/>
        <v>890.935546875</v>
      </c>
      <c r="D12" s="328">
        <f t="shared" si="5"/>
        <v>0</v>
      </c>
      <c r="E12" s="356">
        <f t="shared" si="1"/>
        <v>281.25</v>
      </c>
      <c r="F12" s="356">
        <f t="shared" si="2"/>
        <v>5.859375</v>
      </c>
      <c r="G12" s="356">
        <f t="shared" si="3"/>
        <v>2.8125</v>
      </c>
      <c r="H12" s="313">
        <f t="shared" si="4"/>
        <v>0.1875</v>
      </c>
      <c r="I12" s="353">
        <v>0</v>
      </c>
      <c r="J12" s="64">
        <f>TDC!C14</f>
        <v>56418.732521008409</v>
      </c>
      <c r="K12" s="64">
        <f>TDC!D14</f>
        <v>237384.00651646449</v>
      </c>
      <c r="L12" s="64">
        <f>TDC!E14</f>
        <v>19086.544696707104</v>
      </c>
    </row>
    <row r="13" spans="1:12" ht="16.5" customHeight="1" x14ac:dyDescent="0.2">
      <c r="A13" s="230" t="s">
        <v>171</v>
      </c>
      <c r="B13" s="231" t="s">
        <v>190</v>
      </c>
      <c r="C13" s="293">
        <f t="shared" si="0"/>
        <v>0</v>
      </c>
      <c r="D13" s="328">
        <f t="shared" si="5"/>
        <v>0</v>
      </c>
      <c r="E13" s="356">
        <f t="shared" si="1"/>
        <v>0</v>
      </c>
      <c r="F13" s="356">
        <f t="shared" si="2"/>
        <v>0</v>
      </c>
      <c r="G13" s="356">
        <f t="shared" si="3"/>
        <v>0</v>
      </c>
      <c r="H13" s="313">
        <f t="shared" si="4"/>
        <v>0</v>
      </c>
      <c r="I13" s="353">
        <v>0</v>
      </c>
      <c r="J13" s="64">
        <f>TDC!C15</f>
        <v>0</v>
      </c>
      <c r="K13" s="64">
        <f>TDC!D15</f>
        <v>0</v>
      </c>
      <c r="L13" s="64">
        <f>TDC!E15</f>
        <v>0</v>
      </c>
    </row>
    <row r="14" spans="1:12" ht="16.5" customHeight="1" x14ac:dyDescent="0.2">
      <c r="A14" s="230" t="s">
        <v>167</v>
      </c>
      <c r="B14" s="231" t="s">
        <v>186</v>
      </c>
      <c r="C14" s="293">
        <f t="shared" si="0"/>
        <v>2375.828125</v>
      </c>
      <c r="D14" s="328">
        <f t="shared" si="5"/>
        <v>11370</v>
      </c>
      <c r="E14" s="356">
        <f t="shared" si="1"/>
        <v>750</v>
      </c>
      <c r="F14" s="356">
        <f t="shared" si="2"/>
        <v>15.625</v>
      </c>
      <c r="G14" s="356">
        <f t="shared" si="3"/>
        <v>7.5</v>
      </c>
      <c r="H14" s="313">
        <f t="shared" si="4"/>
        <v>0.5</v>
      </c>
      <c r="I14" s="353">
        <v>360</v>
      </c>
      <c r="J14" s="64">
        <f>TDC!C16</f>
        <v>464005.93484593835</v>
      </c>
      <c r="K14" s="64">
        <f>TDC!D16</f>
        <v>32655.99909878683</v>
      </c>
      <c r="L14" s="64">
        <f>TDC!E16</f>
        <v>28311.448180242638</v>
      </c>
    </row>
    <row r="15" spans="1:12" ht="16.5" customHeight="1" x14ac:dyDescent="0.2">
      <c r="A15" s="230" t="s">
        <v>168</v>
      </c>
      <c r="B15" s="231" t="s">
        <v>187</v>
      </c>
      <c r="C15" s="293">
        <f t="shared" si="0"/>
        <v>1187.9140625</v>
      </c>
      <c r="D15" s="328">
        <f t="shared" si="5"/>
        <v>276</v>
      </c>
      <c r="E15" s="356">
        <f t="shared" si="1"/>
        <v>375</v>
      </c>
      <c r="F15" s="356">
        <f t="shared" si="2"/>
        <v>7.8125</v>
      </c>
      <c r="G15" s="356">
        <f t="shared" si="3"/>
        <v>3.75</v>
      </c>
      <c r="H15" s="313">
        <f t="shared" si="4"/>
        <v>0.25</v>
      </c>
      <c r="I15" s="353">
        <f>3*30*12</f>
        <v>1080</v>
      </c>
      <c r="J15" s="64">
        <f>TDC!C17</f>
        <v>34406.730518207281</v>
      </c>
      <c r="K15" s="64">
        <f>TDC!D17</f>
        <v>5981.4930329289427</v>
      </c>
      <c r="L15" s="64">
        <f>TDC!E17</f>
        <v>9437.1493934142109</v>
      </c>
    </row>
    <row r="16" spans="1:12" ht="16.5" customHeight="1" x14ac:dyDescent="0.2">
      <c r="A16" s="230" t="s">
        <v>169</v>
      </c>
      <c r="B16" s="231" t="s">
        <v>188</v>
      </c>
      <c r="C16" s="293">
        <f t="shared" si="0"/>
        <v>593.95703125</v>
      </c>
      <c r="D16" s="328">
        <f t="shared" si="5"/>
        <v>2047</v>
      </c>
      <c r="E16" s="356">
        <f t="shared" si="1"/>
        <v>187.5</v>
      </c>
      <c r="F16" s="356">
        <f t="shared" si="2"/>
        <v>3.90625</v>
      </c>
      <c r="G16" s="356">
        <f t="shared" si="3"/>
        <v>1.875</v>
      </c>
      <c r="H16" s="313">
        <f t="shared" si="4"/>
        <v>0.125</v>
      </c>
      <c r="I16" s="353">
        <v>0</v>
      </c>
      <c r="J16" s="64">
        <f>TDC!C18</f>
        <v>26280.632380952382</v>
      </c>
      <c r="K16" s="64">
        <f>TDC!D18</f>
        <v>3113.9811091854417</v>
      </c>
      <c r="L16" s="64">
        <f>TDC!E18</f>
        <v>4423.6637781629115</v>
      </c>
    </row>
    <row r="17" spans="1:13" ht="16.5" customHeight="1" x14ac:dyDescent="0.2">
      <c r="A17" s="230" t="s">
        <v>170</v>
      </c>
      <c r="B17" s="231" t="s">
        <v>189</v>
      </c>
      <c r="C17" s="293">
        <f t="shared" si="0"/>
        <v>2375.828125</v>
      </c>
      <c r="D17" s="328">
        <f t="shared" si="5"/>
        <v>1711</v>
      </c>
      <c r="E17" s="356">
        <f t="shared" si="1"/>
        <v>750</v>
      </c>
      <c r="F17" s="356">
        <f t="shared" si="2"/>
        <v>15.625</v>
      </c>
      <c r="G17" s="356">
        <f t="shared" si="3"/>
        <v>7.5</v>
      </c>
      <c r="H17" s="313">
        <f t="shared" si="4"/>
        <v>0.5</v>
      </c>
      <c r="I17" s="353">
        <f>1*12*30</f>
        <v>360</v>
      </c>
      <c r="J17" s="64">
        <f>TDC!C19</f>
        <v>42977.003809523805</v>
      </c>
      <c r="K17" s="64">
        <f>TDC!D19</f>
        <v>3315.9361265164644</v>
      </c>
      <c r="L17" s="64">
        <f>TDC!E19</f>
        <v>7151.5897746967075</v>
      </c>
    </row>
    <row r="18" spans="1:13" ht="16.5" customHeight="1" x14ac:dyDescent="0.2">
      <c r="A18" s="230" t="s">
        <v>173</v>
      </c>
      <c r="B18" s="231" t="s">
        <v>192</v>
      </c>
      <c r="C18" s="293">
        <f t="shared" si="0"/>
        <v>1781.87109375</v>
      </c>
      <c r="D18" s="328">
        <f t="shared" si="5"/>
        <v>2105</v>
      </c>
      <c r="E18" s="356">
        <f t="shared" si="1"/>
        <v>562.5</v>
      </c>
      <c r="F18" s="356">
        <f t="shared" si="2"/>
        <v>11.71875</v>
      </c>
      <c r="G18" s="356">
        <f t="shared" si="3"/>
        <v>5.625</v>
      </c>
      <c r="H18" s="313">
        <f t="shared" si="4"/>
        <v>0.375</v>
      </c>
      <c r="I18" s="353">
        <v>0</v>
      </c>
      <c r="J18" s="64">
        <f>TDC!C20</f>
        <v>106700.58301915359</v>
      </c>
      <c r="K18" s="64">
        <f>TDC!D20</f>
        <v>4915.9361265164644</v>
      </c>
      <c r="L18" s="64">
        <f>TDC!E20</f>
        <v>7151.5897746967075</v>
      </c>
    </row>
    <row r="19" spans="1:13" ht="16.5" customHeight="1" x14ac:dyDescent="0.2">
      <c r="A19" s="230" t="s">
        <v>172</v>
      </c>
      <c r="B19" s="231" t="s">
        <v>191</v>
      </c>
      <c r="C19" s="293">
        <f t="shared" si="0"/>
        <v>1781.87109375</v>
      </c>
      <c r="D19" s="328">
        <f t="shared" si="5"/>
        <v>732</v>
      </c>
      <c r="E19" s="356">
        <f t="shared" si="1"/>
        <v>562.5</v>
      </c>
      <c r="F19" s="356">
        <f t="shared" si="2"/>
        <v>11.71875</v>
      </c>
      <c r="G19" s="356">
        <f t="shared" si="3"/>
        <v>5.625</v>
      </c>
      <c r="H19" s="313">
        <f t="shared" si="4"/>
        <v>0.375</v>
      </c>
      <c r="I19" s="353">
        <v>0</v>
      </c>
      <c r="J19" s="64">
        <f>TDC!C21</f>
        <v>122461.89584449996</v>
      </c>
      <c r="K19" s="64">
        <f>TDC!D21</f>
        <v>4368.2465164644709</v>
      </c>
      <c r="L19" s="64">
        <f>TDC!E21</f>
        <v>4718.5746967071054</v>
      </c>
    </row>
    <row r="20" spans="1:13" ht="16.5" customHeight="1" x14ac:dyDescent="0.2">
      <c r="A20" s="230" t="s">
        <v>174</v>
      </c>
      <c r="B20" s="231" t="s">
        <v>193</v>
      </c>
      <c r="C20" s="293">
        <f t="shared" si="0"/>
        <v>1187.9140625</v>
      </c>
      <c r="D20" s="363">
        <f t="shared" si="5"/>
        <v>0</v>
      </c>
      <c r="E20" s="356">
        <f t="shared" si="1"/>
        <v>375</v>
      </c>
      <c r="F20" s="356">
        <f t="shared" si="2"/>
        <v>7.8125</v>
      </c>
      <c r="G20" s="356">
        <f t="shared" si="3"/>
        <v>3.75</v>
      </c>
      <c r="H20" s="313">
        <f t="shared" si="4"/>
        <v>0.25</v>
      </c>
      <c r="I20" s="353">
        <v>0</v>
      </c>
      <c r="J20" s="64">
        <f>TDC!C22</f>
        <v>76295.875336134442</v>
      </c>
      <c r="K20" s="64">
        <f>TDC!D22</f>
        <v>2068.2465164644714</v>
      </c>
      <c r="L20" s="64">
        <f>TDC!E22</f>
        <v>8165.2446967071055</v>
      </c>
    </row>
    <row r="21" spans="1:13" ht="16.5" customHeight="1" x14ac:dyDescent="0.2">
      <c r="A21" s="230" t="s">
        <v>175</v>
      </c>
      <c r="B21" s="231" t="s">
        <v>194</v>
      </c>
      <c r="C21" s="293">
        <f t="shared" si="0"/>
        <v>3563.7421875</v>
      </c>
      <c r="D21" s="328">
        <f t="shared" si="5"/>
        <v>3186</v>
      </c>
      <c r="E21" s="356">
        <f t="shared" si="1"/>
        <v>1125</v>
      </c>
      <c r="F21" s="356">
        <f t="shared" si="2"/>
        <v>23.4375</v>
      </c>
      <c r="G21" s="356">
        <f t="shared" si="3"/>
        <v>11.25</v>
      </c>
      <c r="H21" s="313">
        <f t="shared" si="4"/>
        <v>0.75</v>
      </c>
      <c r="I21" s="353">
        <v>0</v>
      </c>
      <c r="J21" s="64">
        <f>TDC!C23</f>
        <v>118364.34914755091</v>
      </c>
      <c r="K21" s="64">
        <f>TDC!D23</f>
        <v>2168.2465164644709</v>
      </c>
      <c r="L21" s="64">
        <f>TDC!E23</f>
        <v>9281.9046967071044</v>
      </c>
    </row>
    <row r="22" spans="1:13" ht="16.5" customHeight="1" x14ac:dyDescent="0.2">
      <c r="A22" s="230" t="s">
        <v>176</v>
      </c>
      <c r="B22" s="231" t="s">
        <v>195</v>
      </c>
      <c r="C22" s="293">
        <f t="shared" si="0"/>
        <v>593.95703125</v>
      </c>
      <c r="D22" s="363">
        <f t="shared" si="5"/>
        <v>0</v>
      </c>
      <c r="E22" s="356">
        <f t="shared" si="1"/>
        <v>187.5</v>
      </c>
      <c r="F22" s="356">
        <f t="shared" si="2"/>
        <v>3.90625</v>
      </c>
      <c r="G22" s="356">
        <f t="shared" si="3"/>
        <v>1.875</v>
      </c>
      <c r="H22" s="313">
        <f t="shared" si="4"/>
        <v>0.125</v>
      </c>
      <c r="I22" s="353">
        <v>0</v>
      </c>
      <c r="J22" s="64">
        <f>TDC!C24</f>
        <v>43491.40665266107</v>
      </c>
      <c r="K22" s="64">
        <f>TDC!D24</f>
        <v>2315.9361265164644</v>
      </c>
      <c r="L22" s="64">
        <f>TDC!E24</f>
        <v>7151.5897746967075</v>
      </c>
    </row>
    <row r="23" spans="1:13" ht="16.5" customHeight="1" x14ac:dyDescent="0.2">
      <c r="A23" s="230" t="s">
        <v>178</v>
      </c>
      <c r="B23" s="231" t="s">
        <v>179</v>
      </c>
      <c r="C23" s="293">
        <f t="shared" si="0"/>
        <v>0</v>
      </c>
      <c r="D23" s="363">
        <f t="shared" si="5"/>
        <v>0</v>
      </c>
      <c r="E23" s="356">
        <f t="shared" si="1"/>
        <v>0</v>
      </c>
      <c r="F23" s="356">
        <f t="shared" si="2"/>
        <v>0</v>
      </c>
      <c r="G23" s="356">
        <f t="shared" si="3"/>
        <v>0</v>
      </c>
      <c r="H23" s="313">
        <f t="shared" si="4"/>
        <v>0</v>
      </c>
      <c r="I23" s="353">
        <v>0</v>
      </c>
      <c r="J23" s="64">
        <f>TDC!C25</f>
        <v>0</v>
      </c>
      <c r="K23" s="64">
        <f>TDC!D25</f>
        <v>0</v>
      </c>
      <c r="L23" s="64">
        <f>TDC!E25</f>
        <v>0</v>
      </c>
    </row>
    <row r="24" spans="1:13" ht="16.5" customHeight="1" x14ac:dyDescent="0.2">
      <c r="A24" s="232" t="s">
        <v>177</v>
      </c>
      <c r="B24" s="233" t="s">
        <v>196</v>
      </c>
      <c r="C24" s="293">
        <f t="shared" si="0"/>
        <v>1484.892578125</v>
      </c>
      <c r="D24" s="329">
        <f t="shared" si="5"/>
        <v>0</v>
      </c>
      <c r="E24" s="357">
        <f t="shared" si="1"/>
        <v>468.75</v>
      </c>
      <c r="F24" s="357">
        <f t="shared" si="2"/>
        <v>9.765625</v>
      </c>
      <c r="G24" s="357">
        <f t="shared" si="3"/>
        <v>4.6875</v>
      </c>
      <c r="H24" s="314">
        <f t="shared" si="4"/>
        <v>0.3125</v>
      </c>
      <c r="I24" s="354">
        <v>0</v>
      </c>
      <c r="J24" s="70">
        <f>TDC!C26</f>
        <v>36861.611568627442</v>
      </c>
      <c r="K24" s="70">
        <f>TDC!D26</f>
        <v>1315.9361265164644</v>
      </c>
      <c r="L24" s="70">
        <f>TDC!E26</f>
        <v>7151.5897746967075</v>
      </c>
    </row>
    <row r="25" spans="1:13" s="28" customFormat="1" ht="16.5" customHeight="1" x14ac:dyDescent="0.2">
      <c r="A25" s="316"/>
      <c r="B25" s="317"/>
      <c r="C25" s="309">
        <f>SUM(C2:C24)</f>
        <v>38013.25</v>
      </c>
      <c r="D25" s="326">
        <f t="shared" ref="D25:L25" si="6">SUM(D2:D24)</f>
        <v>21427</v>
      </c>
      <c r="E25" s="318">
        <f t="shared" si="6"/>
        <v>12000</v>
      </c>
      <c r="F25" s="318">
        <f t="shared" si="6"/>
        <v>250</v>
      </c>
      <c r="G25" s="318">
        <f t="shared" si="6"/>
        <v>120</v>
      </c>
      <c r="H25" s="318">
        <f t="shared" si="6"/>
        <v>8</v>
      </c>
      <c r="I25" s="326">
        <f t="shared" si="6"/>
        <v>1800</v>
      </c>
      <c r="J25" s="318">
        <f t="shared" si="6"/>
        <v>2167066.8000000003</v>
      </c>
      <c r="K25" s="318">
        <f t="shared" si="6"/>
        <v>434058.6700000001</v>
      </c>
      <c r="L25" s="318">
        <f t="shared" si="6"/>
        <v>256401.2</v>
      </c>
    </row>
    <row r="26" spans="1:13" s="28" customFormat="1" ht="16.5" customHeight="1" x14ac:dyDescent="0.2">
      <c r="A26" s="307"/>
      <c r="B26" s="308"/>
      <c r="C26" s="325">
        <f>MC!J28</f>
        <v>38013.25</v>
      </c>
      <c r="D26" s="327">
        <f>E54</f>
        <v>21427</v>
      </c>
      <c r="E26" s="309">
        <f>1000*12</f>
        <v>12000</v>
      </c>
      <c r="F26" s="309">
        <v>250</v>
      </c>
      <c r="G26" s="309">
        <v>120</v>
      </c>
      <c r="H26" s="325">
        <f>COUNT('1ค่าแรงรายคน'!A2:A32)</f>
        <v>8</v>
      </c>
      <c r="I26" s="327">
        <f>150*12</f>
        <v>1800</v>
      </c>
      <c r="J26" s="324">
        <f>'งบทดลอง 03040'!D11</f>
        <v>2200944.6</v>
      </c>
      <c r="K26" s="324">
        <f>'งบทดลอง 03040'!D28</f>
        <v>434058.67000000004</v>
      </c>
      <c r="L26" s="324">
        <f>'งบทดลอง 03040'!D41</f>
        <v>256401.2</v>
      </c>
    </row>
    <row r="27" spans="1:13" s="28" customFormat="1" ht="16.5" customHeight="1" x14ac:dyDescent="0.2">
      <c r="A27" s="307"/>
      <c r="B27" s="308"/>
      <c r="C27" s="315">
        <f t="shared" ref="C27:L27" si="7">C26-C25</f>
        <v>0</v>
      </c>
      <c r="D27" s="315">
        <f t="shared" si="7"/>
        <v>0</v>
      </c>
      <c r="E27" s="315">
        <f t="shared" si="7"/>
        <v>0</v>
      </c>
      <c r="F27" s="315">
        <f t="shared" si="7"/>
        <v>0</v>
      </c>
      <c r="G27" s="315">
        <f t="shared" si="7"/>
        <v>0</v>
      </c>
      <c r="H27" s="315">
        <f t="shared" si="7"/>
        <v>0</v>
      </c>
      <c r="I27" s="315">
        <f t="shared" si="7"/>
        <v>0</v>
      </c>
      <c r="J27" s="315">
        <f t="shared" si="7"/>
        <v>33877.799999999814</v>
      </c>
      <c r="K27" s="315">
        <f t="shared" si="7"/>
        <v>0</v>
      </c>
      <c r="L27" s="315">
        <f t="shared" si="7"/>
        <v>0</v>
      </c>
    </row>
    <row r="28" spans="1:13" s="292" customFormat="1" ht="56.25" customHeight="1" x14ac:dyDescent="0.2">
      <c r="C28" s="310" t="s">
        <v>339</v>
      </c>
      <c r="D28" s="310" t="s">
        <v>340</v>
      </c>
      <c r="E28" s="310"/>
      <c r="F28" s="310"/>
      <c r="G28" s="310"/>
      <c r="H28" s="310"/>
      <c r="I28" s="310"/>
      <c r="J28" s="310"/>
      <c r="K28" s="310"/>
      <c r="L28" s="310"/>
    </row>
    <row r="29" spans="1:13" s="330" customFormat="1" ht="39" customHeight="1" x14ac:dyDescent="0.2">
      <c r="C29" s="373" t="s">
        <v>344</v>
      </c>
      <c r="D29" s="373"/>
      <c r="E29" s="84" t="s">
        <v>343</v>
      </c>
      <c r="F29" s="331"/>
      <c r="G29" s="331"/>
      <c r="H29" s="331"/>
      <c r="I29" s="331"/>
      <c r="J29" s="331"/>
      <c r="K29" s="332"/>
      <c r="L29" s="332"/>
    </row>
    <row r="30" spans="1:13" s="320" customFormat="1" x14ac:dyDescent="0.2">
      <c r="B30" s="333" t="s">
        <v>1</v>
      </c>
      <c r="C30" s="334" t="s">
        <v>342</v>
      </c>
      <c r="D30" s="335" t="s">
        <v>341</v>
      </c>
      <c r="E30" s="335"/>
      <c r="F30" s="321"/>
      <c r="G30" s="321"/>
      <c r="H30" s="321"/>
      <c r="I30" s="321"/>
      <c r="J30" s="321"/>
      <c r="K30" s="321"/>
      <c r="L30" s="321"/>
    </row>
    <row r="31" spans="1:13" x14ac:dyDescent="0.2">
      <c r="B31" s="336" t="s">
        <v>85</v>
      </c>
      <c r="C31" s="337">
        <v>25</v>
      </c>
      <c r="D31" s="338">
        <f>IF(C31="",0,C31)</f>
        <v>25</v>
      </c>
      <c r="E31" s="339">
        <f>[1]DATA_Input!B2</f>
        <v>0</v>
      </c>
      <c r="L31" s="311"/>
      <c r="M31" s="95"/>
    </row>
    <row r="32" spans="1:13" x14ac:dyDescent="0.2">
      <c r="B32" s="340" t="s">
        <v>7</v>
      </c>
      <c r="C32" s="341">
        <v>1.5625</v>
      </c>
      <c r="D32" s="342">
        <f t="shared" ref="D32:D53" si="8">IF(C32="",0,C32)</f>
        <v>1.5625</v>
      </c>
      <c r="E32" s="343">
        <f>[1]DATA_Input!B3</f>
        <v>0</v>
      </c>
      <c r="L32" s="311"/>
      <c r="M32" s="95"/>
    </row>
    <row r="33" spans="2:13" x14ac:dyDescent="0.2">
      <c r="B33" s="340" t="s">
        <v>181</v>
      </c>
      <c r="C33" s="341">
        <v>3.90625</v>
      </c>
      <c r="D33" s="342">
        <f t="shared" si="8"/>
        <v>3.90625</v>
      </c>
      <c r="E33" s="343">
        <f>[1]DATA_Input!B4</f>
        <v>0</v>
      </c>
      <c r="L33" s="311"/>
      <c r="M33" s="95"/>
    </row>
    <row r="34" spans="2:13" x14ac:dyDescent="0.2">
      <c r="B34" s="340" t="s">
        <v>8</v>
      </c>
      <c r="C34" s="341">
        <v>3.125</v>
      </c>
      <c r="D34" s="342">
        <f t="shared" si="8"/>
        <v>3.125</v>
      </c>
      <c r="E34" s="343">
        <f>[1]DATA_Input!B5</f>
        <v>0</v>
      </c>
      <c r="L34" s="311"/>
      <c r="M34" s="95"/>
    </row>
    <row r="35" spans="2:13" x14ac:dyDescent="0.2">
      <c r="B35" s="340" t="s">
        <v>183</v>
      </c>
      <c r="C35" s="341">
        <v>1.5625</v>
      </c>
      <c r="D35" s="342">
        <f t="shared" si="8"/>
        <v>1.5625</v>
      </c>
      <c r="E35" s="343">
        <f>[1]DATA_Input!B6</f>
        <v>0</v>
      </c>
      <c r="L35" s="311"/>
      <c r="M35" s="95"/>
    </row>
    <row r="36" spans="2:13" x14ac:dyDescent="0.2">
      <c r="B36" s="340" t="s">
        <v>89</v>
      </c>
      <c r="C36" s="341">
        <v>0.78125</v>
      </c>
      <c r="D36" s="342">
        <f t="shared" si="8"/>
        <v>0.78125</v>
      </c>
      <c r="E36" s="343">
        <f>[1]DATA_Input!B7</f>
        <v>0</v>
      </c>
      <c r="L36" s="311"/>
      <c r="M36" s="95"/>
    </row>
    <row r="37" spans="2:13" x14ac:dyDescent="0.2">
      <c r="B37" s="340" t="s">
        <v>182</v>
      </c>
      <c r="C37" s="341">
        <v>8.59375</v>
      </c>
      <c r="D37" s="342">
        <f t="shared" si="8"/>
        <v>8.59375</v>
      </c>
      <c r="E37" s="343">
        <f>[1]DATA_Input!B8</f>
        <v>0</v>
      </c>
      <c r="L37" s="311"/>
      <c r="M37" s="95"/>
    </row>
    <row r="38" spans="2:13" x14ac:dyDescent="0.2">
      <c r="B38" s="340" t="s">
        <v>91</v>
      </c>
      <c r="C38" s="341">
        <v>3.125</v>
      </c>
      <c r="D38" s="342">
        <f t="shared" si="8"/>
        <v>3.125</v>
      </c>
      <c r="E38" s="343">
        <f>[1]DATA_Input!B9</f>
        <v>0</v>
      </c>
      <c r="L38" s="311"/>
      <c r="M38" s="95"/>
    </row>
    <row r="39" spans="2:13" x14ac:dyDescent="0.2">
      <c r="B39" s="340" t="s">
        <v>180</v>
      </c>
      <c r="C39" s="341">
        <v>3.90625</v>
      </c>
      <c r="D39" s="342">
        <f t="shared" si="8"/>
        <v>3.90625</v>
      </c>
      <c r="E39" s="343">
        <f>[1]DATA_Input!B10</f>
        <v>0</v>
      </c>
      <c r="L39" s="311"/>
      <c r="M39" s="95"/>
    </row>
    <row r="40" spans="2:13" x14ac:dyDescent="0.2">
      <c r="B40" s="340" t="s">
        <v>184</v>
      </c>
      <c r="C40" s="341">
        <v>1.5625</v>
      </c>
      <c r="D40" s="342">
        <f t="shared" si="8"/>
        <v>1.5625</v>
      </c>
      <c r="E40" s="343">
        <f>[1]DATA_Input!B11</f>
        <v>0</v>
      </c>
      <c r="L40" s="311"/>
      <c r="M40" s="95"/>
    </row>
    <row r="41" spans="2:13" x14ac:dyDescent="0.2">
      <c r="B41" s="340" t="s">
        <v>185</v>
      </c>
      <c r="C41" s="341">
        <v>2.34375</v>
      </c>
      <c r="D41" s="342">
        <f t="shared" si="8"/>
        <v>2.34375</v>
      </c>
      <c r="E41" s="343">
        <f>[1]DATA_Input!B12</f>
        <v>0</v>
      </c>
      <c r="L41" s="311"/>
      <c r="M41" s="95"/>
    </row>
    <row r="42" spans="2:13" x14ac:dyDescent="0.2">
      <c r="B42" s="340" t="s">
        <v>190</v>
      </c>
      <c r="C42" s="341">
        <v>0</v>
      </c>
      <c r="D42" s="342">
        <f t="shared" si="8"/>
        <v>0</v>
      </c>
      <c r="E42" s="343">
        <f>[1]DATA_Input!B13</f>
        <v>0</v>
      </c>
      <c r="L42" s="311"/>
      <c r="M42" s="95"/>
    </row>
    <row r="43" spans="2:13" x14ac:dyDescent="0.2">
      <c r="B43" s="340" t="s">
        <v>186</v>
      </c>
      <c r="C43" s="341">
        <v>6.25</v>
      </c>
      <c r="D43" s="342">
        <f t="shared" si="8"/>
        <v>6.25</v>
      </c>
      <c r="E43" s="343">
        <f>([1]DATA_Input!B14)+182</f>
        <v>11370</v>
      </c>
      <c r="L43" s="311"/>
      <c r="M43" s="95"/>
    </row>
    <row r="44" spans="2:13" x14ac:dyDescent="0.2">
      <c r="B44" s="340" t="s">
        <v>187</v>
      </c>
      <c r="C44" s="341">
        <v>3.125</v>
      </c>
      <c r="D44" s="342">
        <f t="shared" si="8"/>
        <v>3.125</v>
      </c>
      <c r="E44" s="343">
        <f>[1]DATA_Input!B15</f>
        <v>276</v>
      </c>
      <c r="L44" s="311"/>
      <c r="M44" s="95"/>
    </row>
    <row r="45" spans="2:13" x14ac:dyDescent="0.2">
      <c r="B45" s="340" t="s">
        <v>188</v>
      </c>
      <c r="C45" s="341">
        <v>1.5625</v>
      </c>
      <c r="D45" s="342">
        <f t="shared" si="8"/>
        <v>1.5625</v>
      </c>
      <c r="E45" s="343">
        <f>[1]DATA_Input!B16</f>
        <v>2047</v>
      </c>
      <c r="L45" s="311"/>
      <c r="M45" s="95"/>
    </row>
    <row r="46" spans="2:13" x14ac:dyDescent="0.2">
      <c r="B46" s="340" t="s">
        <v>189</v>
      </c>
      <c r="C46" s="341">
        <v>6.25</v>
      </c>
      <c r="D46" s="342">
        <f t="shared" si="8"/>
        <v>6.25</v>
      </c>
      <c r="E46" s="343">
        <f>[1]DATA_Input!B17</f>
        <v>1711</v>
      </c>
      <c r="L46" s="311"/>
      <c r="M46" s="95"/>
    </row>
    <row r="47" spans="2:13" x14ac:dyDescent="0.2">
      <c r="B47" s="340" t="s">
        <v>192</v>
      </c>
      <c r="C47" s="341">
        <v>4.6875</v>
      </c>
      <c r="D47" s="342">
        <f t="shared" si="8"/>
        <v>4.6875</v>
      </c>
      <c r="E47" s="343">
        <f>[1]DATA_Input!B18</f>
        <v>2105</v>
      </c>
      <c r="L47" s="311"/>
      <c r="M47" s="95"/>
    </row>
    <row r="48" spans="2:13" x14ac:dyDescent="0.2">
      <c r="B48" s="340" t="s">
        <v>191</v>
      </c>
      <c r="C48" s="341">
        <v>4.6875</v>
      </c>
      <c r="D48" s="342">
        <f t="shared" si="8"/>
        <v>4.6875</v>
      </c>
      <c r="E48" s="343">
        <f>[1]DATA_Input!B19</f>
        <v>732</v>
      </c>
      <c r="L48" s="311"/>
      <c r="M48" s="95"/>
    </row>
    <row r="49" spans="2:13" x14ac:dyDescent="0.2">
      <c r="B49" s="340" t="s">
        <v>193</v>
      </c>
      <c r="C49" s="341">
        <v>3.125</v>
      </c>
      <c r="D49" s="342">
        <f t="shared" si="8"/>
        <v>3.125</v>
      </c>
      <c r="E49" s="343"/>
      <c r="L49" s="311"/>
      <c r="M49" s="95"/>
    </row>
    <row r="50" spans="2:13" x14ac:dyDescent="0.2">
      <c r="B50" s="340" t="s">
        <v>194</v>
      </c>
      <c r="C50" s="341">
        <v>9.375</v>
      </c>
      <c r="D50" s="342">
        <f t="shared" si="8"/>
        <v>9.375</v>
      </c>
      <c r="E50" s="343">
        <f>[1]DATA_Input!B21</f>
        <v>3186</v>
      </c>
      <c r="L50" s="311"/>
      <c r="M50" s="95"/>
    </row>
    <row r="51" spans="2:13" x14ac:dyDescent="0.2">
      <c r="B51" s="340" t="s">
        <v>195</v>
      </c>
      <c r="C51" s="341">
        <v>1.5625</v>
      </c>
      <c r="D51" s="342">
        <f t="shared" si="8"/>
        <v>1.5625</v>
      </c>
      <c r="E51" s="343">
        <f>[1]DATA_Input!B22</f>
        <v>0</v>
      </c>
      <c r="L51" s="311"/>
      <c r="M51" s="95"/>
    </row>
    <row r="52" spans="2:13" x14ac:dyDescent="0.2">
      <c r="B52" s="340" t="s">
        <v>179</v>
      </c>
      <c r="C52" s="341">
        <v>0</v>
      </c>
      <c r="D52" s="342">
        <f t="shared" si="8"/>
        <v>0</v>
      </c>
      <c r="E52" s="343">
        <f>[1]DATA_Input!B23</f>
        <v>0</v>
      </c>
      <c r="L52" s="311"/>
      <c r="M52" s="95"/>
    </row>
    <row r="53" spans="2:13" x14ac:dyDescent="0.2">
      <c r="B53" s="344" t="s">
        <v>196</v>
      </c>
      <c r="C53" s="345">
        <v>3.90625</v>
      </c>
      <c r="D53" s="346">
        <f t="shared" si="8"/>
        <v>3.90625</v>
      </c>
      <c r="E53" s="347">
        <f>[1]DATA_Input!B24</f>
        <v>0</v>
      </c>
      <c r="L53" s="311"/>
      <c r="M53" s="95"/>
    </row>
    <row r="54" spans="2:13" s="28" customFormat="1" x14ac:dyDescent="0.2">
      <c r="B54" s="32"/>
      <c r="C54" s="348">
        <f>SUM(C31:C53)</f>
        <v>100</v>
      </c>
      <c r="D54" s="349">
        <f>IF(C54="",0,C54)</f>
        <v>100</v>
      </c>
      <c r="E54" s="350">
        <f>SUM(E31:E53)</f>
        <v>21427</v>
      </c>
      <c r="F54" s="319"/>
      <c r="G54" s="319"/>
      <c r="H54" s="319"/>
      <c r="I54" s="319"/>
      <c r="J54" s="319"/>
      <c r="K54" s="319"/>
      <c r="L54" s="351"/>
      <c r="M54" s="247"/>
    </row>
    <row r="55" spans="2:13" x14ac:dyDescent="0.2">
      <c r="L55" s="291"/>
    </row>
    <row r="56" spans="2:13" x14ac:dyDescent="0.2">
      <c r="D56" s="291"/>
      <c r="E56" s="358">
        <f>[1]Report_Link!$D$6</f>
        <v>21373</v>
      </c>
    </row>
    <row r="57" spans="2:13" x14ac:dyDescent="0.2">
      <c r="D57" s="291"/>
      <c r="E57" s="358">
        <f>E54-E56</f>
        <v>54</v>
      </c>
    </row>
    <row r="58" spans="2:13" x14ac:dyDescent="0.2">
      <c r="D58" s="291"/>
    </row>
    <row r="59" spans="2:13" x14ac:dyDescent="0.2">
      <c r="D59" s="291"/>
    </row>
    <row r="60" spans="2:13" x14ac:dyDescent="0.2">
      <c r="D60" s="291"/>
    </row>
    <row r="61" spans="2:13" x14ac:dyDescent="0.2">
      <c r="D61" s="291"/>
    </row>
    <row r="62" spans="2:13" x14ac:dyDescent="0.2">
      <c r="D62" s="291"/>
    </row>
    <row r="63" spans="2:13" x14ac:dyDescent="0.2">
      <c r="D63" s="291"/>
    </row>
    <row r="64" spans="2:13" x14ac:dyDescent="0.2">
      <c r="D64" s="291"/>
    </row>
    <row r="65" spans="4:4" x14ac:dyDescent="0.2">
      <c r="D65" s="291"/>
    </row>
    <row r="66" spans="4:4" x14ac:dyDescent="0.2">
      <c r="D66" s="291"/>
    </row>
    <row r="67" spans="4:4" x14ac:dyDescent="0.2">
      <c r="D67" s="291"/>
    </row>
    <row r="68" spans="4:4" x14ac:dyDescent="0.2">
      <c r="D68" s="291"/>
    </row>
    <row r="69" spans="4:4" x14ac:dyDescent="0.2">
      <c r="D69" s="291"/>
    </row>
    <row r="70" spans="4:4" x14ac:dyDescent="0.2">
      <c r="D70" s="291"/>
    </row>
    <row r="71" spans="4:4" x14ac:dyDescent="0.2">
      <c r="D71" s="291"/>
    </row>
    <row r="72" spans="4:4" x14ac:dyDescent="0.2">
      <c r="D72" s="291"/>
    </row>
    <row r="73" spans="4:4" x14ac:dyDescent="0.2">
      <c r="D73" s="291"/>
    </row>
    <row r="74" spans="4:4" x14ac:dyDescent="0.2">
      <c r="D74" s="291"/>
    </row>
    <row r="75" spans="4:4" x14ac:dyDescent="0.2">
      <c r="D75" s="291"/>
    </row>
    <row r="76" spans="4:4" x14ac:dyDescent="0.2">
      <c r="D76" s="291"/>
    </row>
    <row r="77" spans="4:4" x14ac:dyDescent="0.2">
      <c r="D77" s="291"/>
    </row>
    <row r="78" spans="4:4" x14ac:dyDescent="0.2">
      <c r="D78" s="291"/>
    </row>
    <row r="79" spans="4:4" x14ac:dyDescent="0.2">
      <c r="D79" s="291"/>
    </row>
  </sheetData>
  <mergeCells count="1">
    <mergeCell ref="C29:D29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7" orientation="landscape" verticalDpi="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view="pageBreakPreview" zoomScale="90" zoomScaleNormal="90" zoomScaleSheetLayoutView="9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C3" sqref="C3"/>
    </sheetView>
  </sheetViews>
  <sheetFormatPr defaultColWidth="9" defaultRowHeight="12.75" x14ac:dyDescent="0.2"/>
  <cols>
    <col min="1" max="1" width="7.125" style="26" customWidth="1"/>
    <col min="2" max="2" width="46.5" style="26" customWidth="1"/>
    <col min="3" max="3" width="12.25" style="26" customWidth="1"/>
    <col min="4" max="4" width="9.625" style="26" bestFit="1" customWidth="1"/>
    <col min="5" max="5" width="13.625" style="26" customWidth="1"/>
    <col min="6" max="6" width="12.75" style="26" customWidth="1"/>
    <col min="7" max="7" width="8.875" style="26" bestFit="1" customWidth="1"/>
    <col min="8" max="8" width="9.625" style="26" bestFit="1" customWidth="1"/>
    <col min="9" max="9" width="12.625" style="26" customWidth="1"/>
    <col min="10" max="10" width="8.875" style="26" bestFit="1" customWidth="1"/>
    <col min="11" max="11" width="9.625" style="26" bestFit="1" customWidth="1"/>
    <col min="12" max="12" width="12.75" style="26" customWidth="1"/>
    <col min="13" max="13" width="10.375" style="26" customWidth="1"/>
    <col min="14" max="14" width="21.125" style="26" bestFit="1" customWidth="1"/>
    <col min="15" max="15" width="13.875" style="26" customWidth="1"/>
    <col min="16" max="16384" width="9" style="26"/>
  </cols>
  <sheetData>
    <row r="1" spans="1:15" x14ac:dyDescent="0.2">
      <c r="A1" s="153" t="s">
        <v>55</v>
      </c>
      <c r="C1" s="26" t="s">
        <v>142</v>
      </c>
      <c r="F1" s="26" t="s">
        <v>143</v>
      </c>
      <c r="I1" s="26" t="s">
        <v>94</v>
      </c>
      <c r="L1" s="26" t="s">
        <v>95</v>
      </c>
    </row>
    <row r="2" spans="1:15" x14ac:dyDescent="0.2">
      <c r="C2" s="26" t="s">
        <v>57</v>
      </c>
      <c r="F2" s="26" t="s">
        <v>57</v>
      </c>
      <c r="I2" s="26" t="s">
        <v>57</v>
      </c>
      <c r="L2" s="26" t="s">
        <v>57</v>
      </c>
    </row>
    <row r="3" spans="1:15" x14ac:dyDescent="0.2">
      <c r="B3" s="26" t="s">
        <v>154</v>
      </c>
      <c r="C3" s="360">
        <f>'งบทดลอง 03040'!G33</f>
        <v>170163.6</v>
      </c>
      <c r="D3" s="153"/>
      <c r="E3" s="153"/>
      <c r="F3" s="360"/>
      <c r="G3" s="153"/>
      <c r="H3" s="153"/>
      <c r="I3" s="361"/>
      <c r="J3" s="153"/>
      <c r="K3" s="153"/>
      <c r="L3" s="361"/>
    </row>
    <row r="4" spans="1:15" ht="21.75" customHeight="1" x14ac:dyDescent="0.2">
      <c r="A4" s="50" t="s">
        <v>0</v>
      </c>
      <c r="B4" s="50" t="s">
        <v>1</v>
      </c>
      <c r="C4" s="50" t="s">
        <v>56</v>
      </c>
      <c r="D4" s="50" t="s">
        <v>53</v>
      </c>
      <c r="E4" s="50" t="s">
        <v>54</v>
      </c>
      <c r="F4" s="50" t="s">
        <v>56</v>
      </c>
      <c r="G4" s="50" t="s">
        <v>53</v>
      </c>
      <c r="H4" s="50" t="s">
        <v>54</v>
      </c>
      <c r="I4" s="50" t="s">
        <v>56</v>
      </c>
      <c r="J4" s="50" t="s">
        <v>53</v>
      </c>
      <c r="K4" s="50" t="s">
        <v>54</v>
      </c>
      <c r="L4" s="50" t="s">
        <v>56</v>
      </c>
      <c r="M4" s="50" t="s">
        <v>53</v>
      </c>
      <c r="N4" s="50" t="s">
        <v>54</v>
      </c>
      <c r="O4" s="359" t="s">
        <v>96</v>
      </c>
    </row>
    <row r="5" spans="1:15" x14ac:dyDescent="0.2">
      <c r="A5" s="58" t="s">
        <v>156</v>
      </c>
      <c r="B5" s="59" t="s">
        <v>85</v>
      </c>
      <c r="C5" s="155">
        <f>'3สาธารณูปโภค'!C5</f>
        <v>32</v>
      </c>
      <c r="D5" s="158">
        <f t="shared" ref="D5:D27" si="0">IF(C$28,+C5/C$28,0)</f>
        <v>5.5459272097053723E-2</v>
      </c>
      <c r="E5" s="60">
        <f>+D5*C$3</f>
        <v>9437.1493934142109</v>
      </c>
      <c r="F5" s="155"/>
      <c r="G5" s="76">
        <f t="shared" ref="G5:G27" si="1">IF(F$28,+F5/F$28,0)</f>
        <v>0</v>
      </c>
      <c r="H5" s="76">
        <f>+G5*F$3</f>
        <v>0</v>
      </c>
      <c r="I5" s="155"/>
      <c r="J5" s="76">
        <f t="shared" ref="J5:J27" si="2">IF(I$28,+I5/I$28,0)</f>
        <v>0</v>
      </c>
      <c r="K5" s="76">
        <f>+J5*I$3</f>
        <v>0</v>
      </c>
      <c r="L5" s="155"/>
      <c r="M5" s="76">
        <f t="shared" ref="M5:M27" si="3">IF(L$28,+L5/L$28,0)</f>
        <v>0</v>
      </c>
      <c r="N5" s="76">
        <f>+M5*L$3</f>
        <v>0</v>
      </c>
      <c r="O5" s="288">
        <f>E5+H5+K5+N5</f>
        <v>9437.1493934142109</v>
      </c>
    </row>
    <row r="6" spans="1:15" x14ac:dyDescent="0.2">
      <c r="A6" s="62" t="s">
        <v>160</v>
      </c>
      <c r="B6" s="63" t="s">
        <v>7</v>
      </c>
      <c r="C6" s="156">
        <f>'3สาธารณูปโภค'!C6</f>
        <v>16</v>
      </c>
      <c r="D6" s="159">
        <f t="shared" si="0"/>
        <v>2.7729636048526862E-2</v>
      </c>
      <c r="E6" s="64">
        <f t="shared" ref="E6:E22" si="4">+D6*C$3</f>
        <v>4718.5746967071054</v>
      </c>
      <c r="F6" s="156"/>
      <c r="G6" s="77">
        <f t="shared" si="1"/>
        <v>0</v>
      </c>
      <c r="H6" s="77">
        <f t="shared" ref="H6:H22" si="5">+G6*F$3</f>
        <v>0</v>
      </c>
      <c r="I6" s="156"/>
      <c r="J6" s="77">
        <f t="shared" si="2"/>
        <v>0</v>
      </c>
      <c r="K6" s="77">
        <f t="shared" ref="K6:K22" si="6">+J6*I$3</f>
        <v>0</v>
      </c>
      <c r="L6" s="156"/>
      <c r="M6" s="77">
        <f t="shared" si="3"/>
        <v>0</v>
      </c>
      <c r="N6" s="77">
        <f t="shared" ref="N6:N22" si="7">+M6*L$3</f>
        <v>0</v>
      </c>
      <c r="O6" s="289">
        <f t="shared" ref="O6:O27" si="8">E6+H6+K6+N6</f>
        <v>4718.5746967071054</v>
      </c>
    </row>
    <row r="7" spans="1:15" x14ac:dyDescent="0.2">
      <c r="A7" s="62" t="s">
        <v>158</v>
      </c>
      <c r="B7" s="63" t="s">
        <v>181</v>
      </c>
      <c r="C7" s="156">
        <f>'3สาธารณูปโภค'!C7</f>
        <v>16</v>
      </c>
      <c r="D7" s="159">
        <f t="shared" si="0"/>
        <v>2.7729636048526862E-2</v>
      </c>
      <c r="E7" s="64">
        <f t="shared" si="4"/>
        <v>4718.5746967071054</v>
      </c>
      <c r="F7" s="156"/>
      <c r="G7" s="77">
        <f t="shared" si="1"/>
        <v>0</v>
      </c>
      <c r="H7" s="77">
        <f t="shared" si="5"/>
        <v>0</v>
      </c>
      <c r="I7" s="156"/>
      <c r="J7" s="77">
        <f t="shared" si="2"/>
        <v>0</v>
      </c>
      <c r="K7" s="77">
        <f t="shared" si="6"/>
        <v>0</v>
      </c>
      <c r="L7" s="156"/>
      <c r="M7" s="77">
        <f t="shared" si="3"/>
        <v>0</v>
      </c>
      <c r="N7" s="77">
        <f t="shared" si="7"/>
        <v>0</v>
      </c>
      <c r="O7" s="289">
        <f t="shared" si="8"/>
        <v>4718.5746967071054</v>
      </c>
    </row>
    <row r="8" spans="1:15" x14ac:dyDescent="0.2">
      <c r="A8" s="62" t="s">
        <v>159</v>
      </c>
      <c r="B8" s="63" t="s">
        <v>8</v>
      </c>
      <c r="C8" s="156">
        <f>'3สาธารณูปโภค'!C8</f>
        <v>16</v>
      </c>
      <c r="D8" s="159">
        <f t="shared" si="0"/>
        <v>2.7729636048526862E-2</v>
      </c>
      <c r="E8" s="64">
        <f t="shared" si="4"/>
        <v>4718.5746967071054</v>
      </c>
      <c r="F8" s="156"/>
      <c r="G8" s="77">
        <f t="shared" si="1"/>
        <v>0</v>
      </c>
      <c r="H8" s="77">
        <f t="shared" si="5"/>
        <v>0</v>
      </c>
      <c r="I8" s="156"/>
      <c r="J8" s="77">
        <f t="shared" si="2"/>
        <v>0</v>
      </c>
      <c r="K8" s="77">
        <f t="shared" si="6"/>
        <v>0</v>
      </c>
      <c r="L8" s="156"/>
      <c r="M8" s="77">
        <f t="shared" si="3"/>
        <v>0</v>
      </c>
      <c r="N8" s="77">
        <f t="shared" si="7"/>
        <v>0</v>
      </c>
      <c r="O8" s="289">
        <f t="shared" si="8"/>
        <v>4718.5746967071054</v>
      </c>
    </row>
    <row r="9" spans="1:15" x14ac:dyDescent="0.2">
      <c r="A9" s="62" t="s">
        <v>163</v>
      </c>
      <c r="B9" s="66" t="s">
        <v>183</v>
      </c>
      <c r="C9" s="156">
        <f>'3สาธารณูปโภค'!C9</f>
        <v>16</v>
      </c>
      <c r="D9" s="159">
        <f t="shared" si="0"/>
        <v>2.7729636048526862E-2</v>
      </c>
      <c r="E9" s="64">
        <f t="shared" si="4"/>
        <v>4718.5746967071054</v>
      </c>
      <c r="F9" s="156"/>
      <c r="G9" s="77">
        <f t="shared" si="1"/>
        <v>0</v>
      </c>
      <c r="H9" s="77">
        <f t="shared" si="5"/>
        <v>0</v>
      </c>
      <c r="I9" s="156"/>
      <c r="J9" s="77">
        <f t="shared" si="2"/>
        <v>0</v>
      </c>
      <c r="K9" s="77">
        <f t="shared" si="6"/>
        <v>0</v>
      </c>
      <c r="L9" s="156"/>
      <c r="M9" s="77">
        <f t="shared" si="3"/>
        <v>0</v>
      </c>
      <c r="N9" s="77">
        <f t="shared" si="7"/>
        <v>0</v>
      </c>
      <c r="O9" s="289">
        <f t="shared" si="8"/>
        <v>4718.5746967071054</v>
      </c>
    </row>
    <row r="10" spans="1:15" x14ac:dyDescent="0.2">
      <c r="A10" s="62" t="s">
        <v>162</v>
      </c>
      <c r="B10" s="66" t="s">
        <v>89</v>
      </c>
      <c r="C10" s="156">
        <f>'3สาธารณูปโภค'!C10</f>
        <v>120</v>
      </c>
      <c r="D10" s="159">
        <f t="shared" si="0"/>
        <v>0.20797227036395147</v>
      </c>
      <c r="E10" s="64">
        <f t="shared" si="4"/>
        <v>35389.310225303292</v>
      </c>
      <c r="F10" s="156"/>
      <c r="G10" s="77">
        <f t="shared" si="1"/>
        <v>0</v>
      </c>
      <c r="H10" s="77">
        <f t="shared" si="5"/>
        <v>0</v>
      </c>
      <c r="I10" s="156"/>
      <c r="J10" s="77">
        <f t="shared" si="2"/>
        <v>0</v>
      </c>
      <c r="K10" s="77">
        <f t="shared" si="6"/>
        <v>0</v>
      </c>
      <c r="L10" s="156"/>
      <c r="M10" s="77">
        <f t="shared" si="3"/>
        <v>0</v>
      </c>
      <c r="N10" s="77">
        <f t="shared" si="7"/>
        <v>0</v>
      </c>
      <c r="O10" s="289">
        <f t="shared" si="8"/>
        <v>35389.310225303292</v>
      </c>
    </row>
    <row r="11" spans="1:15" x14ac:dyDescent="0.2">
      <c r="A11" s="62" t="s">
        <v>161</v>
      </c>
      <c r="B11" s="63" t="s">
        <v>182</v>
      </c>
      <c r="C11" s="156">
        <f>'3สาธารณูปโภค'!C11</f>
        <v>16</v>
      </c>
      <c r="D11" s="159">
        <f t="shared" si="0"/>
        <v>2.7729636048526862E-2</v>
      </c>
      <c r="E11" s="64">
        <f t="shared" si="4"/>
        <v>4718.5746967071054</v>
      </c>
      <c r="F11" s="156"/>
      <c r="G11" s="77">
        <f t="shared" si="1"/>
        <v>0</v>
      </c>
      <c r="H11" s="77">
        <f t="shared" si="5"/>
        <v>0</v>
      </c>
      <c r="I11" s="156"/>
      <c r="J11" s="77">
        <f t="shared" si="2"/>
        <v>0</v>
      </c>
      <c r="K11" s="77">
        <f t="shared" si="6"/>
        <v>0</v>
      </c>
      <c r="L11" s="156"/>
      <c r="M11" s="77">
        <f t="shared" si="3"/>
        <v>0</v>
      </c>
      <c r="N11" s="77">
        <f t="shared" si="7"/>
        <v>0</v>
      </c>
      <c r="O11" s="289">
        <f t="shared" si="8"/>
        <v>4718.5746967071054</v>
      </c>
    </row>
    <row r="12" spans="1:15" x14ac:dyDescent="0.2">
      <c r="A12" s="62" t="s">
        <v>164</v>
      </c>
      <c r="B12" s="66" t="s">
        <v>91</v>
      </c>
      <c r="C12" s="156">
        <f>'3สาธารณูปโภค'!C12</f>
        <v>17</v>
      </c>
      <c r="D12" s="159">
        <f t="shared" si="0"/>
        <v>2.9462738301559793E-2</v>
      </c>
      <c r="E12" s="64">
        <f t="shared" si="4"/>
        <v>5013.4856152513003</v>
      </c>
      <c r="F12" s="156"/>
      <c r="G12" s="77">
        <f t="shared" si="1"/>
        <v>0</v>
      </c>
      <c r="H12" s="77">
        <f t="shared" si="5"/>
        <v>0</v>
      </c>
      <c r="I12" s="156"/>
      <c r="J12" s="77">
        <f t="shared" si="2"/>
        <v>0</v>
      </c>
      <c r="K12" s="77">
        <f t="shared" si="6"/>
        <v>0</v>
      </c>
      <c r="L12" s="156"/>
      <c r="M12" s="77">
        <f t="shared" si="3"/>
        <v>0</v>
      </c>
      <c r="N12" s="77">
        <f t="shared" si="7"/>
        <v>0</v>
      </c>
      <c r="O12" s="289">
        <f t="shared" si="8"/>
        <v>5013.4856152513003</v>
      </c>
    </row>
    <row r="13" spans="1:15" x14ac:dyDescent="0.2">
      <c r="A13" s="62" t="s">
        <v>157</v>
      </c>
      <c r="B13" s="63" t="s">
        <v>180</v>
      </c>
      <c r="C13" s="156">
        <f>'3สาธารณูปโภค'!C13</f>
        <v>8</v>
      </c>
      <c r="D13" s="159">
        <f t="shared" si="0"/>
        <v>1.3864818024263431E-2</v>
      </c>
      <c r="E13" s="64">
        <f t="shared" si="4"/>
        <v>2359.2873483535527</v>
      </c>
      <c r="F13" s="156"/>
      <c r="G13" s="77">
        <f t="shared" si="1"/>
        <v>0</v>
      </c>
      <c r="H13" s="77">
        <f t="shared" si="5"/>
        <v>0</v>
      </c>
      <c r="I13" s="156"/>
      <c r="J13" s="77">
        <f t="shared" si="2"/>
        <v>0</v>
      </c>
      <c r="K13" s="77">
        <f t="shared" si="6"/>
        <v>0</v>
      </c>
      <c r="L13" s="156"/>
      <c r="M13" s="77">
        <f t="shared" si="3"/>
        <v>0</v>
      </c>
      <c r="N13" s="77">
        <f t="shared" si="7"/>
        <v>0</v>
      </c>
      <c r="O13" s="289">
        <f t="shared" si="8"/>
        <v>2359.2873483535527</v>
      </c>
    </row>
    <row r="14" spans="1:15" x14ac:dyDescent="0.2">
      <c r="A14" s="62" t="s">
        <v>165</v>
      </c>
      <c r="B14" s="66" t="s">
        <v>184</v>
      </c>
      <c r="C14" s="156">
        <f>'3สาธารณูปโภค'!C14</f>
        <v>16</v>
      </c>
      <c r="D14" s="159">
        <f t="shared" si="0"/>
        <v>2.7729636048526862E-2</v>
      </c>
      <c r="E14" s="64">
        <f t="shared" si="4"/>
        <v>4718.5746967071054</v>
      </c>
      <c r="F14" s="156"/>
      <c r="G14" s="77">
        <f t="shared" si="1"/>
        <v>0</v>
      </c>
      <c r="H14" s="77">
        <f t="shared" si="5"/>
        <v>0</v>
      </c>
      <c r="I14" s="156"/>
      <c r="J14" s="77">
        <f t="shared" si="2"/>
        <v>0</v>
      </c>
      <c r="K14" s="77">
        <f t="shared" si="6"/>
        <v>0</v>
      </c>
      <c r="L14" s="156"/>
      <c r="M14" s="77">
        <f t="shared" si="3"/>
        <v>0</v>
      </c>
      <c r="N14" s="77">
        <f t="shared" si="7"/>
        <v>0</v>
      </c>
      <c r="O14" s="289">
        <f t="shared" si="8"/>
        <v>4718.5746967071054</v>
      </c>
    </row>
    <row r="15" spans="1:15" x14ac:dyDescent="0.2">
      <c r="A15" s="62" t="s">
        <v>166</v>
      </c>
      <c r="B15" s="66" t="s">
        <v>185</v>
      </c>
      <c r="C15" s="156">
        <f>'3สาธารณูปโภค'!C15</f>
        <v>16</v>
      </c>
      <c r="D15" s="159">
        <f t="shared" si="0"/>
        <v>2.7729636048526862E-2</v>
      </c>
      <c r="E15" s="64">
        <f t="shared" si="4"/>
        <v>4718.5746967071054</v>
      </c>
      <c r="F15" s="156"/>
      <c r="G15" s="77">
        <f t="shared" si="1"/>
        <v>0</v>
      </c>
      <c r="H15" s="77">
        <f t="shared" si="5"/>
        <v>0</v>
      </c>
      <c r="I15" s="156"/>
      <c r="J15" s="77">
        <f t="shared" si="2"/>
        <v>0</v>
      </c>
      <c r="K15" s="77">
        <f t="shared" si="6"/>
        <v>0</v>
      </c>
      <c r="L15" s="156"/>
      <c r="M15" s="77">
        <f t="shared" si="3"/>
        <v>0</v>
      </c>
      <c r="N15" s="77">
        <f t="shared" si="7"/>
        <v>0</v>
      </c>
      <c r="O15" s="289">
        <f t="shared" si="8"/>
        <v>4718.5746967071054</v>
      </c>
    </row>
    <row r="16" spans="1:15" x14ac:dyDescent="0.2">
      <c r="A16" s="62" t="s">
        <v>171</v>
      </c>
      <c r="B16" s="66" t="s">
        <v>190</v>
      </c>
      <c r="C16" s="156">
        <f>'3สาธารณูปโภค'!C16</f>
        <v>0</v>
      </c>
      <c r="D16" s="159">
        <f t="shared" si="0"/>
        <v>0</v>
      </c>
      <c r="E16" s="64">
        <f t="shared" si="4"/>
        <v>0</v>
      </c>
      <c r="F16" s="156"/>
      <c r="G16" s="77">
        <f t="shared" si="1"/>
        <v>0</v>
      </c>
      <c r="H16" s="77">
        <f t="shared" si="5"/>
        <v>0</v>
      </c>
      <c r="I16" s="156"/>
      <c r="J16" s="77">
        <f t="shared" si="2"/>
        <v>0</v>
      </c>
      <c r="K16" s="77">
        <f t="shared" si="6"/>
        <v>0</v>
      </c>
      <c r="L16" s="156"/>
      <c r="M16" s="77">
        <f t="shared" si="3"/>
        <v>0</v>
      </c>
      <c r="N16" s="77">
        <f t="shared" si="7"/>
        <v>0</v>
      </c>
      <c r="O16" s="289">
        <f t="shared" si="8"/>
        <v>0</v>
      </c>
    </row>
    <row r="17" spans="1:15" x14ac:dyDescent="0.2">
      <c r="A17" s="62" t="s">
        <v>167</v>
      </c>
      <c r="B17" s="66" t="s">
        <v>186</v>
      </c>
      <c r="C17" s="156">
        <f>'3สาธารณูปโภค'!C17</f>
        <v>96</v>
      </c>
      <c r="D17" s="159">
        <f t="shared" si="0"/>
        <v>0.16637781629116119</v>
      </c>
      <c r="E17" s="64">
        <f t="shared" si="4"/>
        <v>28311.448180242638</v>
      </c>
      <c r="F17" s="156"/>
      <c r="G17" s="77">
        <f t="shared" si="1"/>
        <v>0</v>
      </c>
      <c r="H17" s="77">
        <f t="shared" si="5"/>
        <v>0</v>
      </c>
      <c r="I17" s="156"/>
      <c r="J17" s="77">
        <f t="shared" si="2"/>
        <v>0</v>
      </c>
      <c r="K17" s="77">
        <f t="shared" si="6"/>
        <v>0</v>
      </c>
      <c r="L17" s="156"/>
      <c r="M17" s="77">
        <f t="shared" si="3"/>
        <v>0</v>
      </c>
      <c r="N17" s="77">
        <f t="shared" si="7"/>
        <v>0</v>
      </c>
      <c r="O17" s="289">
        <f t="shared" si="8"/>
        <v>28311.448180242638</v>
      </c>
    </row>
    <row r="18" spans="1:15" x14ac:dyDescent="0.2">
      <c r="A18" s="62" t="s">
        <v>168</v>
      </c>
      <c r="B18" s="66" t="s">
        <v>187</v>
      </c>
      <c r="C18" s="156">
        <f>'3สาธารณูปโภค'!C18</f>
        <v>32</v>
      </c>
      <c r="D18" s="159">
        <f t="shared" si="0"/>
        <v>5.5459272097053723E-2</v>
      </c>
      <c r="E18" s="64">
        <f t="shared" si="4"/>
        <v>9437.1493934142109</v>
      </c>
      <c r="F18" s="156"/>
      <c r="G18" s="77">
        <f t="shared" si="1"/>
        <v>0</v>
      </c>
      <c r="H18" s="77">
        <f t="shared" si="5"/>
        <v>0</v>
      </c>
      <c r="I18" s="156"/>
      <c r="J18" s="77">
        <f t="shared" si="2"/>
        <v>0</v>
      </c>
      <c r="K18" s="77">
        <f t="shared" si="6"/>
        <v>0</v>
      </c>
      <c r="L18" s="156"/>
      <c r="M18" s="77">
        <f t="shared" si="3"/>
        <v>0</v>
      </c>
      <c r="N18" s="77">
        <f t="shared" si="7"/>
        <v>0</v>
      </c>
      <c r="O18" s="289">
        <f t="shared" si="8"/>
        <v>9437.1493934142109</v>
      </c>
    </row>
    <row r="19" spans="1:15" x14ac:dyDescent="0.2">
      <c r="A19" s="62" t="s">
        <v>169</v>
      </c>
      <c r="B19" s="66" t="s">
        <v>188</v>
      </c>
      <c r="C19" s="156">
        <f>'3สาธารณูปโภค'!C19</f>
        <v>15</v>
      </c>
      <c r="D19" s="159">
        <f t="shared" si="0"/>
        <v>2.5996533795493933E-2</v>
      </c>
      <c r="E19" s="64">
        <f t="shared" si="4"/>
        <v>4423.6637781629115</v>
      </c>
      <c r="F19" s="156"/>
      <c r="G19" s="77">
        <f t="shared" si="1"/>
        <v>0</v>
      </c>
      <c r="H19" s="77">
        <f t="shared" si="5"/>
        <v>0</v>
      </c>
      <c r="I19" s="156"/>
      <c r="J19" s="77">
        <f t="shared" si="2"/>
        <v>0</v>
      </c>
      <c r="K19" s="77">
        <f t="shared" si="6"/>
        <v>0</v>
      </c>
      <c r="L19" s="156"/>
      <c r="M19" s="77">
        <f t="shared" si="3"/>
        <v>0</v>
      </c>
      <c r="N19" s="77">
        <f t="shared" si="7"/>
        <v>0</v>
      </c>
      <c r="O19" s="289">
        <f t="shared" si="8"/>
        <v>4423.6637781629115</v>
      </c>
    </row>
    <row r="20" spans="1:15" x14ac:dyDescent="0.2">
      <c r="A20" s="62" t="s">
        <v>170</v>
      </c>
      <c r="B20" s="66" t="s">
        <v>189</v>
      </c>
      <c r="C20" s="156">
        <f>'3สาธารณูปโภค'!C20</f>
        <v>24.25</v>
      </c>
      <c r="D20" s="159">
        <f t="shared" si="0"/>
        <v>4.2027729636048526E-2</v>
      </c>
      <c r="E20" s="64">
        <f t="shared" si="4"/>
        <v>7151.5897746967075</v>
      </c>
      <c r="F20" s="156"/>
      <c r="G20" s="77">
        <f t="shared" si="1"/>
        <v>0</v>
      </c>
      <c r="H20" s="77">
        <f t="shared" si="5"/>
        <v>0</v>
      </c>
      <c r="I20" s="156"/>
      <c r="J20" s="77">
        <f t="shared" si="2"/>
        <v>0</v>
      </c>
      <c r="K20" s="77">
        <f t="shared" si="6"/>
        <v>0</v>
      </c>
      <c r="L20" s="156"/>
      <c r="M20" s="77">
        <f t="shared" si="3"/>
        <v>0</v>
      </c>
      <c r="N20" s="77">
        <f t="shared" si="7"/>
        <v>0</v>
      </c>
      <c r="O20" s="289">
        <f t="shared" si="8"/>
        <v>7151.5897746967075</v>
      </c>
    </row>
    <row r="21" spans="1:15" x14ac:dyDescent="0.2">
      <c r="A21" s="62" t="s">
        <v>173</v>
      </c>
      <c r="B21" s="67" t="s">
        <v>192</v>
      </c>
      <c r="C21" s="156">
        <f>'3สาธารณูปโภค'!C21</f>
        <v>24.25</v>
      </c>
      <c r="D21" s="159">
        <f t="shared" si="0"/>
        <v>4.2027729636048526E-2</v>
      </c>
      <c r="E21" s="64">
        <f t="shared" si="4"/>
        <v>7151.5897746967075</v>
      </c>
      <c r="F21" s="156"/>
      <c r="G21" s="77">
        <f t="shared" si="1"/>
        <v>0</v>
      </c>
      <c r="H21" s="77">
        <f t="shared" si="5"/>
        <v>0</v>
      </c>
      <c r="I21" s="156"/>
      <c r="J21" s="77">
        <f t="shared" si="2"/>
        <v>0</v>
      </c>
      <c r="K21" s="77">
        <f t="shared" si="6"/>
        <v>0</v>
      </c>
      <c r="L21" s="156"/>
      <c r="M21" s="77">
        <f t="shared" si="3"/>
        <v>0</v>
      </c>
      <c r="N21" s="77">
        <f t="shared" si="7"/>
        <v>0</v>
      </c>
      <c r="O21" s="289">
        <f t="shared" si="8"/>
        <v>7151.5897746967075</v>
      </c>
    </row>
    <row r="22" spans="1:15" x14ac:dyDescent="0.2">
      <c r="A22" s="62" t="s">
        <v>172</v>
      </c>
      <c r="B22" s="66" t="s">
        <v>191</v>
      </c>
      <c r="C22" s="156">
        <f>'3สาธารณูปโภค'!C22</f>
        <v>16</v>
      </c>
      <c r="D22" s="159">
        <f t="shared" si="0"/>
        <v>2.7729636048526862E-2</v>
      </c>
      <c r="E22" s="64">
        <f t="shared" si="4"/>
        <v>4718.5746967071054</v>
      </c>
      <c r="F22" s="156"/>
      <c r="G22" s="77">
        <f t="shared" si="1"/>
        <v>0</v>
      </c>
      <c r="H22" s="77">
        <f t="shared" si="5"/>
        <v>0</v>
      </c>
      <c r="I22" s="156"/>
      <c r="J22" s="77">
        <f t="shared" si="2"/>
        <v>0</v>
      </c>
      <c r="K22" s="77">
        <f t="shared" si="6"/>
        <v>0</v>
      </c>
      <c r="L22" s="156"/>
      <c r="M22" s="77">
        <f t="shared" si="3"/>
        <v>0</v>
      </c>
      <c r="N22" s="77">
        <f t="shared" si="7"/>
        <v>0</v>
      </c>
      <c r="O22" s="289">
        <f t="shared" si="8"/>
        <v>4718.5746967071054</v>
      </c>
    </row>
    <row r="23" spans="1:15" x14ac:dyDescent="0.2">
      <c r="A23" s="62" t="s">
        <v>174</v>
      </c>
      <c r="B23" s="67" t="s">
        <v>193</v>
      </c>
      <c r="C23" s="156">
        <f>'3สาธารณูปโภค'!C23</f>
        <v>16</v>
      </c>
      <c r="D23" s="159">
        <f t="shared" si="0"/>
        <v>2.7729636048526862E-2</v>
      </c>
      <c r="E23" s="64">
        <f t="shared" ref="E23:E27" si="9">+D23*C$3</f>
        <v>4718.5746967071054</v>
      </c>
      <c r="F23" s="156"/>
      <c r="G23" s="77">
        <f t="shared" si="1"/>
        <v>0</v>
      </c>
      <c r="H23" s="77">
        <f t="shared" ref="H23:H27" si="10">+G23*F$3</f>
        <v>0</v>
      </c>
      <c r="I23" s="156"/>
      <c r="J23" s="77">
        <f t="shared" si="2"/>
        <v>0</v>
      </c>
      <c r="K23" s="77">
        <f t="shared" ref="K23:K27" si="11">+J23*I$3</f>
        <v>0</v>
      </c>
      <c r="L23" s="156"/>
      <c r="M23" s="77">
        <f t="shared" si="3"/>
        <v>0</v>
      </c>
      <c r="N23" s="77">
        <f t="shared" ref="N23:N27" si="12">+M23*L$3</f>
        <v>0</v>
      </c>
      <c r="O23" s="289">
        <f t="shared" si="8"/>
        <v>4718.5746967071054</v>
      </c>
    </row>
    <row r="24" spans="1:15" x14ac:dyDescent="0.2">
      <c r="A24" s="62" t="s">
        <v>175</v>
      </c>
      <c r="B24" s="67" t="s">
        <v>194</v>
      </c>
      <c r="C24" s="156">
        <f>'3สาธารณูปโภค'!C24</f>
        <v>16</v>
      </c>
      <c r="D24" s="159">
        <f t="shared" si="0"/>
        <v>2.7729636048526862E-2</v>
      </c>
      <c r="E24" s="64">
        <f t="shared" si="9"/>
        <v>4718.5746967071054</v>
      </c>
      <c r="F24" s="156"/>
      <c r="G24" s="77">
        <f t="shared" si="1"/>
        <v>0</v>
      </c>
      <c r="H24" s="77">
        <f t="shared" si="10"/>
        <v>0</v>
      </c>
      <c r="I24" s="156"/>
      <c r="J24" s="77">
        <f t="shared" si="2"/>
        <v>0</v>
      </c>
      <c r="K24" s="77">
        <f t="shared" si="11"/>
        <v>0</v>
      </c>
      <c r="L24" s="156"/>
      <c r="M24" s="77">
        <f t="shared" si="3"/>
        <v>0</v>
      </c>
      <c r="N24" s="77">
        <f t="shared" si="12"/>
        <v>0</v>
      </c>
      <c r="O24" s="289">
        <f t="shared" si="8"/>
        <v>4718.5746967071054</v>
      </c>
    </row>
    <row r="25" spans="1:15" x14ac:dyDescent="0.2">
      <c r="A25" s="62" t="s">
        <v>176</v>
      </c>
      <c r="B25" s="67" t="s">
        <v>195</v>
      </c>
      <c r="C25" s="156">
        <f>'3สาธารณูปโภค'!C25</f>
        <v>24.25</v>
      </c>
      <c r="D25" s="159">
        <f t="shared" si="0"/>
        <v>4.2027729636048526E-2</v>
      </c>
      <c r="E25" s="64">
        <f t="shared" si="9"/>
        <v>7151.5897746967075</v>
      </c>
      <c r="F25" s="156"/>
      <c r="G25" s="77">
        <f t="shared" si="1"/>
        <v>0</v>
      </c>
      <c r="H25" s="77">
        <f t="shared" si="10"/>
        <v>0</v>
      </c>
      <c r="I25" s="156"/>
      <c r="J25" s="77">
        <f t="shared" si="2"/>
        <v>0</v>
      </c>
      <c r="K25" s="77">
        <f t="shared" si="11"/>
        <v>0</v>
      </c>
      <c r="L25" s="156"/>
      <c r="M25" s="77">
        <f t="shared" si="3"/>
        <v>0</v>
      </c>
      <c r="N25" s="77">
        <f t="shared" si="12"/>
        <v>0</v>
      </c>
      <c r="O25" s="289">
        <f t="shared" si="8"/>
        <v>7151.5897746967075</v>
      </c>
    </row>
    <row r="26" spans="1:15" x14ac:dyDescent="0.2">
      <c r="A26" s="62" t="s">
        <v>178</v>
      </c>
      <c r="B26" s="67" t="s">
        <v>179</v>
      </c>
      <c r="C26" s="156">
        <f>'3สาธารณูปโภค'!C26</f>
        <v>0</v>
      </c>
      <c r="D26" s="159">
        <f t="shared" si="0"/>
        <v>0</v>
      </c>
      <c r="E26" s="64">
        <f t="shared" si="9"/>
        <v>0</v>
      </c>
      <c r="F26" s="156"/>
      <c r="G26" s="77">
        <f t="shared" si="1"/>
        <v>0</v>
      </c>
      <c r="H26" s="77">
        <f t="shared" si="10"/>
        <v>0</v>
      </c>
      <c r="I26" s="156"/>
      <c r="J26" s="77">
        <f t="shared" si="2"/>
        <v>0</v>
      </c>
      <c r="K26" s="77">
        <f t="shared" si="11"/>
        <v>0</v>
      </c>
      <c r="L26" s="156"/>
      <c r="M26" s="77">
        <f t="shared" si="3"/>
        <v>0</v>
      </c>
      <c r="N26" s="77">
        <f t="shared" si="12"/>
        <v>0</v>
      </c>
      <c r="O26" s="289">
        <f t="shared" si="8"/>
        <v>0</v>
      </c>
    </row>
    <row r="27" spans="1:15" x14ac:dyDescent="0.2">
      <c r="A27" s="68" t="s">
        <v>177</v>
      </c>
      <c r="B27" s="69" t="s">
        <v>196</v>
      </c>
      <c r="C27" s="157">
        <f>'3สาธารณูปโภค'!C27</f>
        <v>24.25</v>
      </c>
      <c r="D27" s="160">
        <f t="shared" si="0"/>
        <v>4.2027729636048526E-2</v>
      </c>
      <c r="E27" s="70">
        <f t="shared" si="9"/>
        <v>7151.5897746967075</v>
      </c>
      <c r="F27" s="157"/>
      <c r="G27" s="79">
        <f t="shared" si="1"/>
        <v>0</v>
      </c>
      <c r="H27" s="79">
        <f t="shared" si="10"/>
        <v>0</v>
      </c>
      <c r="I27" s="157"/>
      <c r="J27" s="79">
        <f t="shared" si="2"/>
        <v>0</v>
      </c>
      <c r="K27" s="79">
        <f t="shared" si="11"/>
        <v>0</v>
      </c>
      <c r="L27" s="157"/>
      <c r="M27" s="79">
        <f t="shared" si="3"/>
        <v>0</v>
      </c>
      <c r="N27" s="79">
        <f t="shared" si="12"/>
        <v>0</v>
      </c>
      <c r="O27" s="290">
        <f t="shared" si="8"/>
        <v>7151.5897746967075</v>
      </c>
    </row>
    <row r="28" spans="1:15" x14ac:dyDescent="0.2">
      <c r="B28" s="51" t="s">
        <v>29</v>
      </c>
      <c r="C28" s="50">
        <f>SUM(C5:C27)</f>
        <v>577</v>
      </c>
      <c r="D28" s="161">
        <f t="shared" ref="D28:O28" si="13">SUM(D5:D27)</f>
        <v>0.99999999999999978</v>
      </c>
      <c r="E28" s="154">
        <f t="shared" si="13"/>
        <v>170163.59999999998</v>
      </c>
      <c r="F28" s="50">
        <f t="shared" si="13"/>
        <v>0</v>
      </c>
      <c r="G28" s="50">
        <f t="shared" si="13"/>
        <v>0</v>
      </c>
      <c r="H28" s="50">
        <f t="shared" si="13"/>
        <v>0</v>
      </c>
      <c r="I28" s="50">
        <f t="shared" si="13"/>
        <v>0</v>
      </c>
      <c r="J28" s="50">
        <f t="shared" si="13"/>
        <v>0</v>
      </c>
      <c r="K28" s="50">
        <f t="shared" si="13"/>
        <v>0</v>
      </c>
      <c r="L28" s="50">
        <f t="shared" si="13"/>
        <v>0</v>
      </c>
      <c r="M28" s="50">
        <f t="shared" si="13"/>
        <v>0</v>
      </c>
      <c r="N28" s="50">
        <f t="shared" si="13"/>
        <v>0</v>
      </c>
      <c r="O28" s="154">
        <f t="shared" si="13"/>
        <v>170163.59999999998</v>
      </c>
    </row>
    <row r="30" spans="1:15" x14ac:dyDescent="0.2">
      <c r="N30" s="56" t="s">
        <v>201</v>
      </c>
      <c r="O30" s="57">
        <f>'งบทดลอง 03040'!G33</f>
        <v>170163.6</v>
      </c>
    </row>
    <row r="31" spans="1:15" x14ac:dyDescent="0.2">
      <c r="N31" s="56" t="s">
        <v>200</v>
      </c>
      <c r="O31" s="52">
        <f>O30-O28</f>
        <v>0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63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showGridLines="0" view="pageBreakPreview" topLeftCell="B1" zoomScale="90" zoomScaleNormal="90" zoomScaleSheetLayoutView="90" workbookViewId="0">
      <selection activeCell="E20" sqref="E20"/>
    </sheetView>
  </sheetViews>
  <sheetFormatPr defaultRowHeight="12.75" x14ac:dyDescent="0.2"/>
  <cols>
    <col min="1" max="1" width="5.875" style="99" customWidth="1"/>
    <col min="2" max="2" width="24.375" style="99" customWidth="1"/>
    <col min="3" max="3" width="30.875" style="99" customWidth="1"/>
    <col min="4" max="4" width="7.875" style="99" customWidth="1"/>
    <col min="5" max="5" width="14.375" style="101" customWidth="1"/>
    <col min="6" max="6" width="9.875" style="99" customWidth="1"/>
    <col min="7" max="7" width="13" style="101" customWidth="1"/>
    <col min="8" max="8" width="43.375" style="99" customWidth="1"/>
    <col min="9" max="9" width="11.625" style="99" customWidth="1"/>
    <col min="10" max="256" width="9" style="99"/>
    <col min="257" max="257" width="5.875" style="99" customWidth="1"/>
    <col min="258" max="258" width="19.125" style="99" customWidth="1"/>
    <col min="259" max="259" width="34.375" style="99" customWidth="1"/>
    <col min="260" max="260" width="7.875" style="99" customWidth="1"/>
    <col min="261" max="261" width="14.375" style="99" customWidth="1"/>
    <col min="262" max="262" width="7.875" style="99" bestFit="1" customWidth="1"/>
    <col min="263" max="263" width="13" style="99" customWidth="1"/>
    <col min="264" max="512" width="9" style="99"/>
    <col min="513" max="513" width="5.875" style="99" customWidth="1"/>
    <col min="514" max="514" width="19.125" style="99" customWidth="1"/>
    <col min="515" max="515" width="34.375" style="99" customWidth="1"/>
    <col min="516" max="516" width="7.875" style="99" customWidth="1"/>
    <col min="517" max="517" width="14.375" style="99" customWidth="1"/>
    <col min="518" max="518" width="7.875" style="99" bestFit="1" customWidth="1"/>
    <col min="519" max="519" width="13" style="99" customWidth="1"/>
    <col min="520" max="768" width="9" style="99"/>
    <col min="769" max="769" width="5.875" style="99" customWidth="1"/>
    <col min="770" max="770" width="19.125" style="99" customWidth="1"/>
    <col min="771" max="771" width="34.375" style="99" customWidth="1"/>
    <col min="772" max="772" width="7.875" style="99" customWidth="1"/>
    <col min="773" max="773" width="14.375" style="99" customWidth="1"/>
    <col min="774" max="774" width="7.875" style="99" bestFit="1" customWidth="1"/>
    <col min="775" max="775" width="13" style="99" customWidth="1"/>
    <col min="776" max="1024" width="9" style="99"/>
    <col min="1025" max="1025" width="5.875" style="99" customWidth="1"/>
    <col min="1026" max="1026" width="19.125" style="99" customWidth="1"/>
    <col min="1027" max="1027" width="34.375" style="99" customWidth="1"/>
    <col min="1028" max="1028" width="7.875" style="99" customWidth="1"/>
    <col min="1029" max="1029" width="14.375" style="99" customWidth="1"/>
    <col min="1030" max="1030" width="7.875" style="99" bestFit="1" customWidth="1"/>
    <col min="1031" max="1031" width="13" style="99" customWidth="1"/>
    <col min="1032" max="1280" width="9" style="99"/>
    <col min="1281" max="1281" width="5.875" style="99" customWidth="1"/>
    <col min="1282" max="1282" width="19.125" style="99" customWidth="1"/>
    <col min="1283" max="1283" width="34.375" style="99" customWidth="1"/>
    <col min="1284" max="1284" width="7.875" style="99" customWidth="1"/>
    <col min="1285" max="1285" width="14.375" style="99" customWidth="1"/>
    <col min="1286" max="1286" width="7.875" style="99" bestFit="1" customWidth="1"/>
    <col min="1287" max="1287" width="13" style="99" customWidth="1"/>
    <col min="1288" max="1536" width="9" style="99"/>
    <col min="1537" max="1537" width="5.875" style="99" customWidth="1"/>
    <col min="1538" max="1538" width="19.125" style="99" customWidth="1"/>
    <col min="1539" max="1539" width="34.375" style="99" customWidth="1"/>
    <col min="1540" max="1540" width="7.875" style="99" customWidth="1"/>
    <col min="1541" max="1541" width="14.375" style="99" customWidth="1"/>
    <col min="1542" max="1542" width="7.875" style="99" bestFit="1" customWidth="1"/>
    <col min="1543" max="1543" width="13" style="99" customWidth="1"/>
    <col min="1544" max="1792" width="9" style="99"/>
    <col min="1793" max="1793" width="5.875" style="99" customWidth="1"/>
    <col min="1794" max="1794" width="19.125" style="99" customWidth="1"/>
    <col min="1795" max="1795" width="34.375" style="99" customWidth="1"/>
    <col min="1796" max="1796" width="7.875" style="99" customWidth="1"/>
    <col min="1797" max="1797" width="14.375" style="99" customWidth="1"/>
    <col min="1798" max="1798" width="7.875" style="99" bestFit="1" customWidth="1"/>
    <col min="1799" max="1799" width="13" style="99" customWidth="1"/>
    <col min="1800" max="2048" width="9" style="99"/>
    <col min="2049" max="2049" width="5.875" style="99" customWidth="1"/>
    <col min="2050" max="2050" width="19.125" style="99" customWidth="1"/>
    <col min="2051" max="2051" width="34.375" style="99" customWidth="1"/>
    <col min="2052" max="2052" width="7.875" style="99" customWidth="1"/>
    <col min="2053" max="2053" width="14.375" style="99" customWidth="1"/>
    <col min="2054" max="2054" width="7.875" style="99" bestFit="1" customWidth="1"/>
    <col min="2055" max="2055" width="13" style="99" customWidth="1"/>
    <col min="2056" max="2304" width="9" style="99"/>
    <col min="2305" max="2305" width="5.875" style="99" customWidth="1"/>
    <col min="2306" max="2306" width="19.125" style="99" customWidth="1"/>
    <col min="2307" max="2307" width="34.375" style="99" customWidth="1"/>
    <col min="2308" max="2308" width="7.875" style="99" customWidth="1"/>
    <col min="2309" max="2309" width="14.375" style="99" customWidth="1"/>
    <col min="2310" max="2310" width="7.875" style="99" bestFit="1" customWidth="1"/>
    <col min="2311" max="2311" width="13" style="99" customWidth="1"/>
    <col min="2312" max="2560" width="9" style="99"/>
    <col min="2561" max="2561" width="5.875" style="99" customWidth="1"/>
    <col min="2562" max="2562" width="19.125" style="99" customWidth="1"/>
    <col min="2563" max="2563" width="34.375" style="99" customWidth="1"/>
    <col min="2564" max="2564" width="7.875" style="99" customWidth="1"/>
    <col min="2565" max="2565" width="14.375" style="99" customWidth="1"/>
    <col min="2566" max="2566" width="7.875" style="99" bestFit="1" customWidth="1"/>
    <col min="2567" max="2567" width="13" style="99" customWidth="1"/>
    <col min="2568" max="2816" width="9" style="99"/>
    <col min="2817" max="2817" width="5.875" style="99" customWidth="1"/>
    <col min="2818" max="2818" width="19.125" style="99" customWidth="1"/>
    <col min="2819" max="2819" width="34.375" style="99" customWidth="1"/>
    <col min="2820" max="2820" width="7.875" style="99" customWidth="1"/>
    <col min="2821" max="2821" width="14.375" style="99" customWidth="1"/>
    <col min="2822" max="2822" width="7.875" style="99" bestFit="1" customWidth="1"/>
    <col min="2823" max="2823" width="13" style="99" customWidth="1"/>
    <col min="2824" max="3072" width="9" style="99"/>
    <col min="3073" max="3073" width="5.875" style="99" customWidth="1"/>
    <col min="3074" max="3074" width="19.125" style="99" customWidth="1"/>
    <col min="3075" max="3075" width="34.375" style="99" customWidth="1"/>
    <col min="3076" max="3076" width="7.875" style="99" customWidth="1"/>
    <col min="3077" max="3077" width="14.375" style="99" customWidth="1"/>
    <col min="3078" max="3078" width="7.875" style="99" bestFit="1" customWidth="1"/>
    <col min="3079" max="3079" width="13" style="99" customWidth="1"/>
    <col min="3080" max="3328" width="9" style="99"/>
    <col min="3329" max="3329" width="5.875" style="99" customWidth="1"/>
    <col min="3330" max="3330" width="19.125" style="99" customWidth="1"/>
    <col min="3331" max="3331" width="34.375" style="99" customWidth="1"/>
    <col min="3332" max="3332" width="7.875" style="99" customWidth="1"/>
    <col min="3333" max="3333" width="14.375" style="99" customWidth="1"/>
    <col min="3334" max="3334" width="7.875" style="99" bestFit="1" customWidth="1"/>
    <col min="3335" max="3335" width="13" style="99" customWidth="1"/>
    <col min="3336" max="3584" width="9" style="99"/>
    <col min="3585" max="3585" width="5.875" style="99" customWidth="1"/>
    <col min="3586" max="3586" width="19.125" style="99" customWidth="1"/>
    <col min="3587" max="3587" width="34.375" style="99" customWidth="1"/>
    <col min="3588" max="3588" width="7.875" style="99" customWidth="1"/>
    <col min="3589" max="3589" width="14.375" style="99" customWidth="1"/>
    <col min="3590" max="3590" width="7.875" style="99" bestFit="1" customWidth="1"/>
    <col min="3591" max="3591" width="13" style="99" customWidth="1"/>
    <col min="3592" max="3840" width="9" style="99"/>
    <col min="3841" max="3841" width="5.875" style="99" customWidth="1"/>
    <col min="3842" max="3842" width="19.125" style="99" customWidth="1"/>
    <col min="3843" max="3843" width="34.375" style="99" customWidth="1"/>
    <col min="3844" max="3844" width="7.875" style="99" customWidth="1"/>
    <col min="3845" max="3845" width="14.375" style="99" customWidth="1"/>
    <col min="3846" max="3846" width="7.875" style="99" bestFit="1" customWidth="1"/>
    <col min="3847" max="3847" width="13" style="99" customWidth="1"/>
    <col min="3848" max="4096" width="9" style="99"/>
    <col min="4097" max="4097" width="5.875" style="99" customWidth="1"/>
    <col min="4098" max="4098" width="19.125" style="99" customWidth="1"/>
    <col min="4099" max="4099" width="34.375" style="99" customWidth="1"/>
    <col min="4100" max="4100" width="7.875" style="99" customWidth="1"/>
    <col min="4101" max="4101" width="14.375" style="99" customWidth="1"/>
    <col min="4102" max="4102" width="7.875" style="99" bestFit="1" customWidth="1"/>
    <col min="4103" max="4103" width="13" style="99" customWidth="1"/>
    <col min="4104" max="4352" width="9" style="99"/>
    <col min="4353" max="4353" width="5.875" style="99" customWidth="1"/>
    <col min="4354" max="4354" width="19.125" style="99" customWidth="1"/>
    <col min="4355" max="4355" width="34.375" style="99" customWidth="1"/>
    <col min="4356" max="4356" width="7.875" style="99" customWidth="1"/>
    <col min="4357" max="4357" width="14.375" style="99" customWidth="1"/>
    <col min="4358" max="4358" width="7.875" style="99" bestFit="1" customWidth="1"/>
    <col min="4359" max="4359" width="13" style="99" customWidth="1"/>
    <col min="4360" max="4608" width="9" style="99"/>
    <col min="4609" max="4609" width="5.875" style="99" customWidth="1"/>
    <col min="4610" max="4610" width="19.125" style="99" customWidth="1"/>
    <col min="4611" max="4611" width="34.375" style="99" customWidth="1"/>
    <col min="4612" max="4612" width="7.875" style="99" customWidth="1"/>
    <col min="4613" max="4613" width="14.375" style="99" customWidth="1"/>
    <col min="4614" max="4614" width="7.875" style="99" bestFit="1" customWidth="1"/>
    <col min="4615" max="4615" width="13" style="99" customWidth="1"/>
    <col min="4616" max="4864" width="9" style="99"/>
    <col min="4865" max="4865" width="5.875" style="99" customWidth="1"/>
    <col min="4866" max="4866" width="19.125" style="99" customWidth="1"/>
    <col min="4867" max="4867" width="34.375" style="99" customWidth="1"/>
    <col min="4868" max="4868" width="7.875" style="99" customWidth="1"/>
    <col min="4869" max="4869" width="14.375" style="99" customWidth="1"/>
    <col min="4870" max="4870" width="7.875" style="99" bestFit="1" customWidth="1"/>
    <col min="4871" max="4871" width="13" style="99" customWidth="1"/>
    <col min="4872" max="5120" width="9" style="99"/>
    <col min="5121" max="5121" width="5.875" style="99" customWidth="1"/>
    <col min="5122" max="5122" width="19.125" style="99" customWidth="1"/>
    <col min="5123" max="5123" width="34.375" style="99" customWidth="1"/>
    <col min="5124" max="5124" width="7.875" style="99" customWidth="1"/>
    <col min="5125" max="5125" width="14.375" style="99" customWidth="1"/>
    <col min="5126" max="5126" width="7.875" style="99" bestFit="1" customWidth="1"/>
    <col min="5127" max="5127" width="13" style="99" customWidth="1"/>
    <col min="5128" max="5376" width="9" style="99"/>
    <col min="5377" max="5377" width="5.875" style="99" customWidth="1"/>
    <col min="5378" max="5378" width="19.125" style="99" customWidth="1"/>
    <col min="5379" max="5379" width="34.375" style="99" customWidth="1"/>
    <col min="5380" max="5380" width="7.875" style="99" customWidth="1"/>
    <col min="5381" max="5381" width="14.375" style="99" customWidth="1"/>
    <col min="5382" max="5382" width="7.875" style="99" bestFit="1" customWidth="1"/>
    <col min="5383" max="5383" width="13" style="99" customWidth="1"/>
    <col min="5384" max="5632" width="9" style="99"/>
    <col min="5633" max="5633" width="5.875" style="99" customWidth="1"/>
    <col min="5634" max="5634" width="19.125" style="99" customWidth="1"/>
    <col min="5635" max="5635" width="34.375" style="99" customWidth="1"/>
    <col min="5636" max="5636" width="7.875" style="99" customWidth="1"/>
    <col min="5637" max="5637" width="14.375" style="99" customWidth="1"/>
    <col min="5638" max="5638" width="7.875" style="99" bestFit="1" customWidth="1"/>
    <col min="5639" max="5639" width="13" style="99" customWidth="1"/>
    <col min="5640" max="5888" width="9" style="99"/>
    <col min="5889" max="5889" width="5.875" style="99" customWidth="1"/>
    <col min="5890" max="5890" width="19.125" style="99" customWidth="1"/>
    <col min="5891" max="5891" width="34.375" style="99" customWidth="1"/>
    <col min="5892" max="5892" width="7.875" style="99" customWidth="1"/>
    <col min="5893" max="5893" width="14.375" style="99" customWidth="1"/>
    <col min="5894" max="5894" width="7.875" style="99" bestFit="1" customWidth="1"/>
    <col min="5895" max="5895" width="13" style="99" customWidth="1"/>
    <col min="5896" max="6144" width="9" style="99"/>
    <col min="6145" max="6145" width="5.875" style="99" customWidth="1"/>
    <col min="6146" max="6146" width="19.125" style="99" customWidth="1"/>
    <col min="6147" max="6147" width="34.375" style="99" customWidth="1"/>
    <col min="6148" max="6148" width="7.875" style="99" customWidth="1"/>
    <col min="6149" max="6149" width="14.375" style="99" customWidth="1"/>
    <col min="6150" max="6150" width="7.875" style="99" bestFit="1" customWidth="1"/>
    <col min="6151" max="6151" width="13" style="99" customWidth="1"/>
    <col min="6152" max="6400" width="9" style="99"/>
    <col min="6401" max="6401" width="5.875" style="99" customWidth="1"/>
    <col min="6402" max="6402" width="19.125" style="99" customWidth="1"/>
    <col min="6403" max="6403" width="34.375" style="99" customWidth="1"/>
    <col min="6404" max="6404" width="7.875" style="99" customWidth="1"/>
    <col min="6405" max="6405" width="14.375" style="99" customWidth="1"/>
    <col min="6406" max="6406" width="7.875" style="99" bestFit="1" customWidth="1"/>
    <col min="6407" max="6407" width="13" style="99" customWidth="1"/>
    <col min="6408" max="6656" width="9" style="99"/>
    <col min="6657" max="6657" width="5.875" style="99" customWidth="1"/>
    <col min="6658" max="6658" width="19.125" style="99" customWidth="1"/>
    <col min="6659" max="6659" width="34.375" style="99" customWidth="1"/>
    <col min="6660" max="6660" width="7.875" style="99" customWidth="1"/>
    <col min="6661" max="6661" width="14.375" style="99" customWidth="1"/>
    <col min="6662" max="6662" width="7.875" style="99" bestFit="1" customWidth="1"/>
    <col min="6663" max="6663" width="13" style="99" customWidth="1"/>
    <col min="6664" max="6912" width="9" style="99"/>
    <col min="6913" max="6913" width="5.875" style="99" customWidth="1"/>
    <col min="6914" max="6914" width="19.125" style="99" customWidth="1"/>
    <col min="6915" max="6915" width="34.375" style="99" customWidth="1"/>
    <col min="6916" max="6916" width="7.875" style="99" customWidth="1"/>
    <col min="6917" max="6917" width="14.375" style="99" customWidth="1"/>
    <col min="6918" max="6918" width="7.875" style="99" bestFit="1" customWidth="1"/>
    <col min="6919" max="6919" width="13" style="99" customWidth="1"/>
    <col min="6920" max="7168" width="9" style="99"/>
    <col min="7169" max="7169" width="5.875" style="99" customWidth="1"/>
    <col min="7170" max="7170" width="19.125" style="99" customWidth="1"/>
    <col min="7171" max="7171" width="34.375" style="99" customWidth="1"/>
    <col min="7172" max="7172" width="7.875" style="99" customWidth="1"/>
    <col min="7173" max="7173" width="14.375" style="99" customWidth="1"/>
    <col min="7174" max="7174" width="7.875" style="99" bestFit="1" customWidth="1"/>
    <col min="7175" max="7175" width="13" style="99" customWidth="1"/>
    <col min="7176" max="7424" width="9" style="99"/>
    <col min="7425" max="7425" width="5.875" style="99" customWidth="1"/>
    <col min="7426" max="7426" width="19.125" style="99" customWidth="1"/>
    <col min="7427" max="7427" width="34.375" style="99" customWidth="1"/>
    <col min="7428" max="7428" width="7.875" style="99" customWidth="1"/>
    <col min="7429" max="7429" width="14.375" style="99" customWidth="1"/>
    <col min="7430" max="7430" width="7.875" style="99" bestFit="1" customWidth="1"/>
    <col min="7431" max="7431" width="13" style="99" customWidth="1"/>
    <col min="7432" max="7680" width="9" style="99"/>
    <col min="7681" max="7681" width="5.875" style="99" customWidth="1"/>
    <col min="7682" max="7682" width="19.125" style="99" customWidth="1"/>
    <col min="7683" max="7683" width="34.375" style="99" customWidth="1"/>
    <col min="7684" max="7684" width="7.875" style="99" customWidth="1"/>
    <col min="7685" max="7685" width="14.375" style="99" customWidth="1"/>
    <col min="7686" max="7686" width="7.875" style="99" bestFit="1" customWidth="1"/>
    <col min="7687" max="7687" width="13" style="99" customWidth="1"/>
    <col min="7688" max="7936" width="9" style="99"/>
    <col min="7937" max="7937" width="5.875" style="99" customWidth="1"/>
    <col min="7938" max="7938" width="19.125" style="99" customWidth="1"/>
    <col min="7939" max="7939" width="34.375" style="99" customWidth="1"/>
    <col min="7940" max="7940" width="7.875" style="99" customWidth="1"/>
    <col min="7941" max="7941" width="14.375" style="99" customWidth="1"/>
    <col min="7942" max="7942" width="7.875" style="99" bestFit="1" customWidth="1"/>
    <col min="7943" max="7943" width="13" style="99" customWidth="1"/>
    <col min="7944" max="8192" width="9" style="99"/>
    <col min="8193" max="8193" width="5.875" style="99" customWidth="1"/>
    <col min="8194" max="8194" width="19.125" style="99" customWidth="1"/>
    <col min="8195" max="8195" width="34.375" style="99" customWidth="1"/>
    <col min="8196" max="8196" width="7.875" style="99" customWidth="1"/>
    <col min="8197" max="8197" width="14.375" style="99" customWidth="1"/>
    <col min="8198" max="8198" width="7.875" style="99" bestFit="1" customWidth="1"/>
    <col min="8199" max="8199" width="13" style="99" customWidth="1"/>
    <col min="8200" max="8448" width="9" style="99"/>
    <col min="8449" max="8449" width="5.875" style="99" customWidth="1"/>
    <col min="8450" max="8450" width="19.125" style="99" customWidth="1"/>
    <col min="8451" max="8451" width="34.375" style="99" customWidth="1"/>
    <col min="8452" max="8452" width="7.875" style="99" customWidth="1"/>
    <col min="8453" max="8453" width="14.375" style="99" customWidth="1"/>
    <col min="8454" max="8454" width="7.875" style="99" bestFit="1" customWidth="1"/>
    <col min="8455" max="8455" width="13" style="99" customWidth="1"/>
    <col min="8456" max="8704" width="9" style="99"/>
    <col min="8705" max="8705" width="5.875" style="99" customWidth="1"/>
    <col min="8706" max="8706" width="19.125" style="99" customWidth="1"/>
    <col min="8707" max="8707" width="34.375" style="99" customWidth="1"/>
    <col min="8708" max="8708" width="7.875" style="99" customWidth="1"/>
    <col min="8709" max="8709" width="14.375" style="99" customWidth="1"/>
    <col min="8710" max="8710" width="7.875" style="99" bestFit="1" customWidth="1"/>
    <col min="8711" max="8711" width="13" style="99" customWidth="1"/>
    <col min="8712" max="8960" width="9" style="99"/>
    <col min="8961" max="8961" width="5.875" style="99" customWidth="1"/>
    <col min="8962" max="8962" width="19.125" style="99" customWidth="1"/>
    <col min="8963" max="8963" width="34.375" style="99" customWidth="1"/>
    <col min="8964" max="8964" width="7.875" style="99" customWidth="1"/>
    <col min="8965" max="8965" width="14.375" style="99" customWidth="1"/>
    <col min="8966" max="8966" width="7.875" style="99" bestFit="1" customWidth="1"/>
    <col min="8967" max="8967" width="13" style="99" customWidth="1"/>
    <col min="8968" max="9216" width="9" style="99"/>
    <col min="9217" max="9217" width="5.875" style="99" customWidth="1"/>
    <col min="9218" max="9218" width="19.125" style="99" customWidth="1"/>
    <col min="9219" max="9219" width="34.375" style="99" customWidth="1"/>
    <col min="9220" max="9220" width="7.875" style="99" customWidth="1"/>
    <col min="9221" max="9221" width="14.375" style="99" customWidth="1"/>
    <col min="9222" max="9222" width="7.875" style="99" bestFit="1" customWidth="1"/>
    <col min="9223" max="9223" width="13" style="99" customWidth="1"/>
    <col min="9224" max="9472" width="9" style="99"/>
    <col min="9473" max="9473" width="5.875" style="99" customWidth="1"/>
    <col min="9474" max="9474" width="19.125" style="99" customWidth="1"/>
    <col min="9475" max="9475" width="34.375" style="99" customWidth="1"/>
    <col min="9476" max="9476" width="7.875" style="99" customWidth="1"/>
    <col min="9477" max="9477" width="14.375" style="99" customWidth="1"/>
    <col min="9478" max="9478" width="7.875" style="99" bestFit="1" customWidth="1"/>
    <col min="9479" max="9479" width="13" style="99" customWidth="1"/>
    <col min="9480" max="9728" width="9" style="99"/>
    <col min="9729" max="9729" width="5.875" style="99" customWidth="1"/>
    <col min="9730" max="9730" width="19.125" style="99" customWidth="1"/>
    <col min="9731" max="9731" width="34.375" style="99" customWidth="1"/>
    <col min="9732" max="9732" width="7.875" style="99" customWidth="1"/>
    <col min="9733" max="9733" width="14.375" style="99" customWidth="1"/>
    <col min="9734" max="9734" width="7.875" style="99" bestFit="1" customWidth="1"/>
    <col min="9735" max="9735" width="13" style="99" customWidth="1"/>
    <col min="9736" max="9984" width="9" style="99"/>
    <col min="9985" max="9985" width="5.875" style="99" customWidth="1"/>
    <col min="9986" max="9986" width="19.125" style="99" customWidth="1"/>
    <col min="9987" max="9987" width="34.375" style="99" customWidth="1"/>
    <col min="9988" max="9988" width="7.875" style="99" customWidth="1"/>
    <col min="9989" max="9989" width="14.375" style="99" customWidth="1"/>
    <col min="9990" max="9990" width="7.875" style="99" bestFit="1" customWidth="1"/>
    <col min="9991" max="9991" width="13" style="99" customWidth="1"/>
    <col min="9992" max="10240" width="9" style="99"/>
    <col min="10241" max="10241" width="5.875" style="99" customWidth="1"/>
    <col min="10242" max="10242" width="19.125" style="99" customWidth="1"/>
    <col min="10243" max="10243" width="34.375" style="99" customWidth="1"/>
    <col min="10244" max="10244" width="7.875" style="99" customWidth="1"/>
    <col min="10245" max="10245" width="14.375" style="99" customWidth="1"/>
    <col min="10246" max="10246" width="7.875" style="99" bestFit="1" customWidth="1"/>
    <col min="10247" max="10247" width="13" style="99" customWidth="1"/>
    <col min="10248" max="10496" width="9" style="99"/>
    <col min="10497" max="10497" width="5.875" style="99" customWidth="1"/>
    <col min="10498" max="10498" width="19.125" style="99" customWidth="1"/>
    <col min="10499" max="10499" width="34.375" style="99" customWidth="1"/>
    <col min="10500" max="10500" width="7.875" style="99" customWidth="1"/>
    <col min="10501" max="10501" width="14.375" style="99" customWidth="1"/>
    <col min="10502" max="10502" width="7.875" style="99" bestFit="1" customWidth="1"/>
    <col min="10503" max="10503" width="13" style="99" customWidth="1"/>
    <col min="10504" max="10752" width="9" style="99"/>
    <col min="10753" max="10753" width="5.875" style="99" customWidth="1"/>
    <col min="10754" max="10754" width="19.125" style="99" customWidth="1"/>
    <col min="10755" max="10755" width="34.375" style="99" customWidth="1"/>
    <col min="10756" max="10756" width="7.875" style="99" customWidth="1"/>
    <col min="10757" max="10757" width="14.375" style="99" customWidth="1"/>
    <col min="10758" max="10758" width="7.875" style="99" bestFit="1" customWidth="1"/>
    <col min="10759" max="10759" width="13" style="99" customWidth="1"/>
    <col min="10760" max="11008" width="9" style="99"/>
    <col min="11009" max="11009" width="5.875" style="99" customWidth="1"/>
    <col min="11010" max="11010" width="19.125" style="99" customWidth="1"/>
    <col min="11011" max="11011" width="34.375" style="99" customWidth="1"/>
    <col min="11012" max="11012" width="7.875" style="99" customWidth="1"/>
    <col min="11013" max="11013" width="14.375" style="99" customWidth="1"/>
    <col min="11014" max="11014" width="7.875" style="99" bestFit="1" customWidth="1"/>
    <col min="11015" max="11015" width="13" style="99" customWidth="1"/>
    <col min="11016" max="11264" width="9" style="99"/>
    <col min="11265" max="11265" width="5.875" style="99" customWidth="1"/>
    <col min="11266" max="11266" width="19.125" style="99" customWidth="1"/>
    <col min="11267" max="11267" width="34.375" style="99" customWidth="1"/>
    <col min="11268" max="11268" width="7.875" style="99" customWidth="1"/>
    <col min="11269" max="11269" width="14.375" style="99" customWidth="1"/>
    <col min="11270" max="11270" width="7.875" style="99" bestFit="1" customWidth="1"/>
    <col min="11271" max="11271" width="13" style="99" customWidth="1"/>
    <col min="11272" max="11520" width="9" style="99"/>
    <col min="11521" max="11521" width="5.875" style="99" customWidth="1"/>
    <col min="11522" max="11522" width="19.125" style="99" customWidth="1"/>
    <col min="11523" max="11523" width="34.375" style="99" customWidth="1"/>
    <col min="11524" max="11524" width="7.875" style="99" customWidth="1"/>
    <col min="11525" max="11525" width="14.375" style="99" customWidth="1"/>
    <col min="11526" max="11526" width="7.875" style="99" bestFit="1" customWidth="1"/>
    <col min="11527" max="11527" width="13" style="99" customWidth="1"/>
    <col min="11528" max="11776" width="9" style="99"/>
    <col min="11777" max="11777" width="5.875" style="99" customWidth="1"/>
    <col min="11778" max="11778" width="19.125" style="99" customWidth="1"/>
    <col min="11779" max="11779" width="34.375" style="99" customWidth="1"/>
    <col min="11780" max="11780" width="7.875" style="99" customWidth="1"/>
    <col min="11781" max="11781" width="14.375" style="99" customWidth="1"/>
    <col min="11782" max="11782" width="7.875" style="99" bestFit="1" customWidth="1"/>
    <col min="11783" max="11783" width="13" style="99" customWidth="1"/>
    <col min="11784" max="12032" width="9" style="99"/>
    <col min="12033" max="12033" width="5.875" style="99" customWidth="1"/>
    <col min="12034" max="12034" width="19.125" style="99" customWidth="1"/>
    <col min="12035" max="12035" width="34.375" style="99" customWidth="1"/>
    <col min="12036" max="12036" width="7.875" style="99" customWidth="1"/>
    <col min="12037" max="12037" width="14.375" style="99" customWidth="1"/>
    <col min="12038" max="12038" width="7.875" style="99" bestFit="1" customWidth="1"/>
    <col min="12039" max="12039" width="13" style="99" customWidth="1"/>
    <col min="12040" max="12288" width="9" style="99"/>
    <col min="12289" max="12289" width="5.875" style="99" customWidth="1"/>
    <col min="12290" max="12290" width="19.125" style="99" customWidth="1"/>
    <col min="12291" max="12291" width="34.375" style="99" customWidth="1"/>
    <col min="12292" max="12292" width="7.875" style="99" customWidth="1"/>
    <col min="12293" max="12293" width="14.375" style="99" customWidth="1"/>
    <col min="12294" max="12294" width="7.875" style="99" bestFit="1" customWidth="1"/>
    <col min="12295" max="12295" width="13" style="99" customWidth="1"/>
    <col min="12296" max="12544" width="9" style="99"/>
    <col min="12545" max="12545" width="5.875" style="99" customWidth="1"/>
    <col min="12546" max="12546" width="19.125" style="99" customWidth="1"/>
    <col min="12547" max="12547" width="34.375" style="99" customWidth="1"/>
    <col min="12548" max="12548" width="7.875" style="99" customWidth="1"/>
    <col min="12549" max="12549" width="14.375" style="99" customWidth="1"/>
    <col min="12550" max="12550" width="7.875" style="99" bestFit="1" customWidth="1"/>
    <col min="12551" max="12551" width="13" style="99" customWidth="1"/>
    <col min="12552" max="12800" width="9" style="99"/>
    <col min="12801" max="12801" width="5.875" style="99" customWidth="1"/>
    <col min="12802" max="12802" width="19.125" style="99" customWidth="1"/>
    <col min="12803" max="12803" width="34.375" style="99" customWidth="1"/>
    <col min="12804" max="12804" width="7.875" style="99" customWidth="1"/>
    <col min="12805" max="12805" width="14.375" style="99" customWidth="1"/>
    <col min="12806" max="12806" width="7.875" style="99" bestFit="1" customWidth="1"/>
    <col min="12807" max="12807" width="13" style="99" customWidth="1"/>
    <col min="12808" max="13056" width="9" style="99"/>
    <col min="13057" max="13057" width="5.875" style="99" customWidth="1"/>
    <col min="13058" max="13058" width="19.125" style="99" customWidth="1"/>
    <col min="13059" max="13059" width="34.375" style="99" customWidth="1"/>
    <col min="13060" max="13060" width="7.875" style="99" customWidth="1"/>
    <col min="13061" max="13061" width="14.375" style="99" customWidth="1"/>
    <col min="13062" max="13062" width="7.875" style="99" bestFit="1" customWidth="1"/>
    <col min="13063" max="13063" width="13" style="99" customWidth="1"/>
    <col min="13064" max="13312" width="9" style="99"/>
    <col min="13313" max="13313" width="5.875" style="99" customWidth="1"/>
    <col min="13314" max="13314" width="19.125" style="99" customWidth="1"/>
    <col min="13315" max="13315" width="34.375" style="99" customWidth="1"/>
    <col min="13316" max="13316" width="7.875" style="99" customWidth="1"/>
    <col min="13317" max="13317" width="14.375" style="99" customWidth="1"/>
    <col min="13318" max="13318" width="7.875" style="99" bestFit="1" customWidth="1"/>
    <col min="13319" max="13319" width="13" style="99" customWidth="1"/>
    <col min="13320" max="13568" width="9" style="99"/>
    <col min="13569" max="13569" width="5.875" style="99" customWidth="1"/>
    <col min="13570" max="13570" width="19.125" style="99" customWidth="1"/>
    <col min="13571" max="13571" width="34.375" style="99" customWidth="1"/>
    <col min="13572" max="13572" width="7.875" style="99" customWidth="1"/>
    <col min="13573" max="13573" width="14.375" style="99" customWidth="1"/>
    <col min="13574" max="13574" width="7.875" style="99" bestFit="1" customWidth="1"/>
    <col min="13575" max="13575" width="13" style="99" customWidth="1"/>
    <col min="13576" max="13824" width="9" style="99"/>
    <col min="13825" max="13825" width="5.875" style="99" customWidth="1"/>
    <col min="13826" max="13826" width="19.125" style="99" customWidth="1"/>
    <col min="13827" max="13827" width="34.375" style="99" customWidth="1"/>
    <col min="13828" max="13828" width="7.875" style="99" customWidth="1"/>
    <col min="13829" max="13829" width="14.375" style="99" customWidth="1"/>
    <col min="13830" max="13830" width="7.875" style="99" bestFit="1" customWidth="1"/>
    <col min="13831" max="13831" width="13" style="99" customWidth="1"/>
    <col min="13832" max="14080" width="9" style="99"/>
    <col min="14081" max="14081" width="5.875" style="99" customWidth="1"/>
    <col min="14082" max="14082" width="19.125" style="99" customWidth="1"/>
    <col min="14083" max="14083" width="34.375" style="99" customWidth="1"/>
    <col min="14084" max="14084" width="7.875" style="99" customWidth="1"/>
    <col min="14085" max="14085" width="14.375" style="99" customWidth="1"/>
    <col min="14086" max="14086" width="7.875" style="99" bestFit="1" customWidth="1"/>
    <col min="14087" max="14087" width="13" style="99" customWidth="1"/>
    <col min="14088" max="14336" width="9" style="99"/>
    <col min="14337" max="14337" width="5.875" style="99" customWidth="1"/>
    <col min="14338" max="14338" width="19.125" style="99" customWidth="1"/>
    <col min="14339" max="14339" width="34.375" style="99" customWidth="1"/>
    <col min="14340" max="14340" width="7.875" style="99" customWidth="1"/>
    <col min="14341" max="14341" width="14.375" style="99" customWidth="1"/>
    <col min="14342" max="14342" width="7.875" style="99" bestFit="1" customWidth="1"/>
    <col min="14343" max="14343" width="13" style="99" customWidth="1"/>
    <col min="14344" max="14592" width="9" style="99"/>
    <col min="14593" max="14593" width="5.875" style="99" customWidth="1"/>
    <col min="14594" max="14594" width="19.125" style="99" customWidth="1"/>
    <col min="14595" max="14595" width="34.375" style="99" customWidth="1"/>
    <col min="14596" max="14596" width="7.875" style="99" customWidth="1"/>
    <col min="14597" max="14597" width="14.375" style="99" customWidth="1"/>
    <col min="14598" max="14598" width="7.875" style="99" bestFit="1" customWidth="1"/>
    <col min="14599" max="14599" width="13" style="99" customWidth="1"/>
    <col min="14600" max="14848" width="9" style="99"/>
    <col min="14849" max="14849" width="5.875" style="99" customWidth="1"/>
    <col min="14850" max="14850" width="19.125" style="99" customWidth="1"/>
    <col min="14851" max="14851" width="34.375" style="99" customWidth="1"/>
    <col min="14852" max="14852" width="7.875" style="99" customWidth="1"/>
    <col min="14853" max="14853" width="14.375" style="99" customWidth="1"/>
    <col min="14854" max="14854" width="7.875" style="99" bestFit="1" customWidth="1"/>
    <col min="14855" max="14855" width="13" style="99" customWidth="1"/>
    <col min="14856" max="15104" width="9" style="99"/>
    <col min="15105" max="15105" width="5.875" style="99" customWidth="1"/>
    <col min="15106" max="15106" width="19.125" style="99" customWidth="1"/>
    <col min="15107" max="15107" width="34.375" style="99" customWidth="1"/>
    <col min="15108" max="15108" width="7.875" style="99" customWidth="1"/>
    <col min="15109" max="15109" width="14.375" style="99" customWidth="1"/>
    <col min="15110" max="15110" width="7.875" style="99" bestFit="1" customWidth="1"/>
    <col min="15111" max="15111" width="13" style="99" customWidth="1"/>
    <col min="15112" max="15360" width="9" style="99"/>
    <col min="15361" max="15361" width="5.875" style="99" customWidth="1"/>
    <col min="15362" max="15362" width="19.125" style="99" customWidth="1"/>
    <col min="15363" max="15363" width="34.375" style="99" customWidth="1"/>
    <col min="15364" max="15364" width="7.875" style="99" customWidth="1"/>
    <col min="15365" max="15365" width="14.375" style="99" customWidth="1"/>
    <col min="15366" max="15366" width="7.875" style="99" bestFit="1" customWidth="1"/>
    <col min="15367" max="15367" width="13" style="99" customWidth="1"/>
    <col min="15368" max="15616" width="9" style="99"/>
    <col min="15617" max="15617" width="5.875" style="99" customWidth="1"/>
    <col min="15618" max="15618" width="19.125" style="99" customWidth="1"/>
    <col min="15619" max="15619" width="34.375" style="99" customWidth="1"/>
    <col min="15620" max="15620" width="7.875" style="99" customWidth="1"/>
    <col min="15621" max="15621" width="14.375" style="99" customWidth="1"/>
    <col min="15622" max="15622" width="7.875" style="99" bestFit="1" customWidth="1"/>
    <col min="15623" max="15623" width="13" style="99" customWidth="1"/>
    <col min="15624" max="15872" width="9" style="99"/>
    <col min="15873" max="15873" width="5.875" style="99" customWidth="1"/>
    <col min="15874" max="15874" width="19.125" style="99" customWidth="1"/>
    <col min="15875" max="15875" width="34.375" style="99" customWidth="1"/>
    <col min="15876" max="15876" width="7.875" style="99" customWidth="1"/>
    <col min="15877" max="15877" width="14.375" style="99" customWidth="1"/>
    <col min="15878" max="15878" width="7.875" style="99" bestFit="1" customWidth="1"/>
    <col min="15879" max="15879" width="13" style="99" customWidth="1"/>
    <col min="15880" max="16128" width="9" style="99"/>
    <col min="16129" max="16129" width="5.875" style="99" customWidth="1"/>
    <col min="16130" max="16130" width="19.125" style="99" customWidth="1"/>
    <col min="16131" max="16131" width="34.375" style="99" customWidth="1"/>
    <col min="16132" max="16132" width="7.875" style="99" customWidth="1"/>
    <col min="16133" max="16133" width="14.375" style="99" customWidth="1"/>
    <col min="16134" max="16134" width="7.875" style="99" bestFit="1" customWidth="1"/>
    <col min="16135" max="16135" width="13" style="99" customWidth="1"/>
    <col min="16136" max="16384" width="9" style="99"/>
  </cols>
  <sheetData>
    <row r="1" spans="1:9" x14ac:dyDescent="0.2">
      <c r="E1" s="162" t="s">
        <v>58</v>
      </c>
      <c r="F1" s="163">
        <v>2561</v>
      </c>
    </row>
    <row r="2" spans="1:9" s="166" customFormat="1" x14ac:dyDescent="0.2">
      <c r="A2" s="164" t="s">
        <v>0</v>
      </c>
      <c r="B2" s="164" t="s">
        <v>1</v>
      </c>
      <c r="C2" s="164" t="s">
        <v>59</v>
      </c>
      <c r="D2" s="164" t="s">
        <v>60</v>
      </c>
      <c r="E2" s="165" t="s">
        <v>61</v>
      </c>
      <c r="F2" s="164" t="s">
        <v>62</v>
      </c>
      <c r="G2" s="165" t="s">
        <v>63</v>
      </c>
      <c r="H2" s="386" t="s">
        <v>227</v>
      </c>
      <c r="I2" s="387"/>
    </row>
    <row r="3" spans="1:9" x14ac:dyDescent="0.2">
      <c r="A3" s="167" t="s">
        <v>156</v>
      </c>
      <c r="B3" s="167" t="s">
        <v>85</v>
      </c>
      <c r="C3" s="168"/>
      <c r="D3" s="168"/>
      <c r="E3" s="169"/>
      <c r="F3" s="170">
        <f>IF(D3&gt;0,F$1-D3+1,0)</f>
        <v>0</v>
      </c>
      <c r="G3" s="171"/>
      <c r="H3" s="172" t="s">
        <v>202</v>
      </c>
      <c r="I3" s="173">
        <v>3310.63</v>
      </c>
    </row>
    <row r="4" spans="1:9" x14ac:dyDescent="0.2">
      <c r="A4" s="167"/>
      <c r="B4" s="167"/>
      <c r="C4" s="31" t="s">
        <v>202</v>
      </c>
      <c r="D4" s="168"/>
      <c r="E4" s="174"/>
      <c r="F4" s="170">
        <f>IF(D4&gt;0,F$1-D4+1,0)</f>
        <v>0</v>
      </c>
      <c r="G4" s="171">
        <f>I3</f>
        <v>3310.63</v>
      </c>
      <c r="H4" s="172" t="s">
        <v>203</v>
      </c>
      <c r="I4" s="173">
        <v>26922.79</v>
      </c>
    </row>
    <row r="5" spans="1:9" x14ac:dyDescent="0.2">
      <c r="A5" s="175"/>
      <c r="B5" s="175"/>
      <c r="C5" s="168"/>
      <c r="D5" s="168"/>
      <c r="E5" s="169"/>
      <c r="F5" s="170">
        <f>IF(D5&gt;0,F$1-D5+1,0)</f>
        <v>0</v>
      </c>
      <c r="G5" s="171">
        <f t="shared" ref="G5:G9" si="0">IF(F5=0,F5*0,IF(F5&lt;=5,E5/5,IF(F5&gt;5,F5/F5)))</f>
        <v>0</v>
      </c>
      <c r="H5" s="137"/>
      <c r="I5" s="176"/>
    </row>
    <row r="6" spans="1:9" x14ac:dyDescent="0.2">
      <c r="A6" s="175"/>
      <c r="B6" s="175"/>
      <c r="C6" s="168"/>
      <c r="D6" s="168"/>
      <c r="E6" s="169"/>
      <c r="F6" s="170">
        <f>IF(D6&gt;0,F$1-D6+1,0)</f>
        <v>0</v>
      </c>
      <c r="G6" s="171">
        <f t="shared" si="0"/>
        <v>0</v>
      </c>
      <c r="H6" s="137"/>
      <c r="I6" s="176"/>
    </row>
    <row r="7" spans="1:9" x14ac:dyDescent="0.2">
      <c r="A7" s="175"/>
      <c r="B7" s="175"/>
      <c r="C7" s="168"/>
      <c r="D7" s="168"/>
      <c r="E7" s="169"/>
      <c r="F7" s="170">
        <f t="shared" ref="F7:F9" si="1">IF(D7&gt;0,F$1-D7+1,0)</f>
        <v>0</v>
      </c>
      <c r="G7" s="171">
        <f t="shared" si="0"/>
        <v>0</v>
      </c>
      <c r="H7" s="137" t="s">
        <v>255</v>
      </c>
      <c r="I7" s="176">
        <v>3446.67</v>
      </c>
    </row>
    <row r="8" spans="1:9" x14ac:dyDescent="0.2">
      <c r="A8" s="175"/>
      <c r="B8" s="175"/>
      <c r="C8" s="168"/>
      <c r="D8" s="168"/>
      <c r="E8" s="169"/>
      <c r="F8" s="170">
        <f t="shared" si="1"/>
        <v>0</v>
      </c>
      <c r="G8" s="171">
        <f t="shared" si="0"/>
        <v>0</v>
      </c>
      <c r="H8" s="172" t="s">
        <v>206</v>
      </c>
      <c r="I8" s="173">
        <v>5810.55</v>
      </c>
    </row>
    <row r="9" spans="1:9" x14ac:dyDescent="0.2">
      <c r="A9" s="175"/>
      <c r="B9" s="175"/>
      <c r="C9" s="168"/>
      <c r="D9" s="168"/>
      <c r="E9" s="169"/>
      <c r="F9" s="170">
        <f t="shared" si="1"/>
        <v>0</v>
      </c>
      <c r="G9" s="171">
        <f t="shared" si="0"/>
        <v>0</v>
      </c>
      <c r="H9" s="172" t="s">
        <v>256</v>
      </c>
      <c r="I9" s="173">
        <v>10000</v>
      </c>
    </row>
    <row r="10" spans="1:9" x14ac:dyDescent="0.2">
      <c r="A10" s="177"/>
      <c r="B10" s="177" t="s">
        <v>29</v>
      </c>
      <c r="C10" s="178"/>
      <c r="D10" s="178"/>
      <c r="E10" s="179"/>
      <c r="F10" s="180" t="str">
        <f t="shared" ref="F10" si="2">IF(C10="","",$F$1-D10)</f>
        <v/>
      </c>
      <c r="G10" s="181">
        <f>SUM(G3:G9)</f>
        <v>3310.63</v>
      </c>
      <c r="H10" s="172" t="s">
        <v>207</v>
      </c>
      <c r="I10" s="173">
        <v>14367.97</v>
      </c>
    </row>
    <row r="11" spans="1:9" x14ac:dyDescent="0.2">
      <c r="A11" s="1" t="s">
        <v>160</v>
      </c>
      <c r="B11" s="2" t="s">
        <v>7</v>
      </c>
      <c r="C11" s="168"/>
      <c r="D11" s="168"/>
      <c r="E11" s="169"/>
      <c r="F11" s="170">
        <f>IF(D11&gt;0,F$1-D11+1,0)</f>
        <v>0</v>
      </c>
      <c r="G11" s="171">
        <f>IF(F11=0,F11*0,IF(F11&lt;=5,E11/5,IF(F11&gt;5,F11/F11)))</f>
        <v>0</v>
      </c>
      <c r="H11" s="172" t="s">
        <v>208</v>
      </c>
      <c r="I11" s="173">
        <v>17815.66</v>
      </c>
    </row>
    <row r="12" spans="1:9" x14ac:dyDescent="0.2">
      <c r="A12" s="175"/>
      <c r="B12" s="175"/>
      <c r="C12" s="168" t="s">
        <v>206</v>
      </c>
      <c r="D12" s="168"/>
      <c r="E12" s="169"/>
      <c r="F12" s="170">
        <f>IF(D12&gt;0,F$1-D12+1,0)</f>
        <v>0</v>
      </c>
      <c r="G12" s="171">
        <f>I8</f>
        <v>5810.55</v>
      </c>
      <c r="H12" s="172" t="s">
        <v>257</v>
      </c>
      <c r="I12" s="173">
        <v>4563.33</v>
      </c>
    </row>
    <row r="13" spans="1:9" x14ac:dyDescent="0.2">
      <c r="A13" s="175"/>
      <c r="B13" s="175"/>
      <c r="C13" s="168"/>
      <c r="D13" s="168"/>
      <c r="E13" s="169"/>
      <c r="F13" s="170">
        <f>IF(D13&gt;0,F$1-D13+1,0)</f>
        <v>0</v>
      </c>
      <c r="G13" s="171">
        <f t="shared" ref="G13:G15" si="3">IF(F13=0,F13*0,IF(F13&lt;=5,E13/5,IF(F13&gt;5,F13/F13)))</f>
        <v>0</v>
      </c>
      <c r="H13" s="31"/>
      <c r="I13" s="182">
        <v>0</v>
      </c>
    </row>
    <row r="14" spans="1:9" x14ac:dyDescent="0.2">
      <c r="A14" s="175"/>
      <c r="B14" s="175"/>
      <c r="C14" s="168"/>
      <c r="D14" s="168"/>
      <c r="E14" s="169"/>
      <c r="F14" s="170">
        <v>0</v>
      </c>
      <c r="G14" s="171"/>
      <c r="H14" s="127"/>
      <c r="I14" s="128">
        <v>0</v>
      </c>
    </row>
    <row r="15" spans="1:9" x14ac:dyDescent="0.2">
      <c r="A15" s="175"/>
      <c r="B15" s="175"/>
      <c r="C15" s="168"/>
      <c r="D15" s="168"/>
      <c r="E15" s="169"/>
      <c r="F15" s="170">
        <v>0</v>
      </c>
      <c r="G15" s="171">
        <f t="shared" si="3"/>
        <v>0</v>
      </c>
      <c r="H15" s="127"/>
      <c r="I15" s="128">
        <v>0</v>
      </c>
    </row>
    <row r="16" spans="1:9" x14ac:dyDescent="0.2">
      <c r="A16" s="177"/>
      <c r="B16" s="177" t="s">
        <v>29</v>
      </c>
      <c r="C16" s="178"/>
      <c r="D16" s="178"/>
      <c r="E16" s="179"/>
      <c r="F16" s="180"/>
      <c r="G16" s="181">
        <f>SUM(G11:G15)</f>
        <v>5810.55</v>
      </c>
      <c r="H16" s="127"/>
      <c r="I16" s="128"/>
    </row>
    <row r="17" spans="1:9" x14ac:dyDescent="0.2">
      <c r="A17" s="167" t="s">
        <v>158</v>
      </c>
      <c r="B17" s="167" t="s">
        <v>181</v>
      </c>
      <c r="C17" s="168"/>
      <c r="D17" s="168"/>
      <c r="E17" s="169"/>
      <c r="F17" s="170">
        <f>IF(D17&gt;0,F$1-D17+1,0)</f>
        <v>0</v>
      </c>
      <c r="G17" s="171">
        <f t="shared" ref="G17:G21" si="4">IF(F17=0,F17*0,IF(F17&lt;=5,E17/5,IF(F17&gt;5,F17/F17)))</f>
        <v>0</v>
      </c>
      <c r="H17" s="127"/>
      <c r="I17" s="128">
        <f t="shared" ref="I17:I23" si="5">SUM(F17:H17)</f>
        <v>0</v>
      </c>
    </row>
    <row r="18" spans="1:9" x14ac:dyDescent="0.2">
      <c r="A18" s="175"/>
      <c r="B18" s="175"/>
      <c r="C18" s="183"/>
      <c r="D18" s="184"/>
      <c r="E18" s="185"/>
      <c r="F18" s="170">
        <f t="shared" ref="F18:F21" si="6">IF(D18&gt;0,F$1-D18+1,0)</f>
        <v>0</v>
      </c>
      <c r="G18" s="171">
        <f t="shared" si="4"/>
        <v>0</v>
      </c>
      <c r="H18" s="127"/>
      <c r="I18" s="128">
        <f t="shared" si="5"/>
        <v>0</v>
      </c>
    </row>
    <row r="19" spans="1:9" x14ac:dyDescent="0.2">
      <c r="A19" s="175"/>
      <c r="B19" s="175"/>
      <c r="C19" s="168"/>
      <c r="D19" s="168"/>
      <c r="E19" s="169"/>
      <c r="F19" s="170">
        <f t="shared" si="6"/>
        <v>0</v>
      </c>
      <c r="G19" s="171"/>
      <c r="H19" s="127"/>
      <c r="I19" s="128">
        <f t="shared" si="5"/>
        <v>0</v>
      </c>
    </row>
    <row r="20" spans="1:9" x14ac:dyDescent="0.2">
      <c r="A20" s="175"/>
      <c r="B20" s="175"/>
      <c r="C20" s="168"/>
      <c r="D20" s="168"/>
      <c r="E20" s="169"/>
      <c r="F20" s="170">
        <f t="shared" si="6"/>
        <v>0</v>
      </c>
      <c r="G20" s="171">
        <f t="shared" si="4"/>
        <v>0</v>
      </c>
      <c r="H20" s="127"/>
      <c r="I20" s="128">
        <f t="shared" si="5"/>
        <v>0</v>
      </c>
    </row>
    <row r="21" spans="1:9" x14ac:dyDescent="0.2">
      <c r="A21" s="175"/>
      <c r="B21" s="175"/>
      <c r="C21" s="168"/>
      <c r="D21" s="168"/>
      <c r="E21" s="169"/>
      <c r="F21" s="170">
        <f t="shared" si="6"/>
        <v>0</v>
      </c>
      <c r="G21" s="171">
        <f t="shared" si="4"/>
        <v>0</v>
      </c>
      <c r="H21" s="127"/>
      <c r="I21" s="128">
        <f t="shared" si="5"/>
        <v>0</v>
      </c>
    </row>
    <row r="22" spans="1:9" x14ac:dyDescent="0.2">
      <c r="A22" s="186"/>
      <c r="B22" s="186" t="s">
        <v>29</v>
      </c>
      <c r="C22" s="187"/>
      <c r="D22" s="187"/>
      <c r="E22" s="188"/>
      <c r="F22" s="189"/>
      <c r="G22" s="171">
        <f>SUM(G17:G21)</f>
        <v>0</v>
      </c>
      <c r="H22" s="127"/>
      <c r="I22" s="128">
        <f t="shared" si="5"/>
        <v>0</v>
      </c>
    </row>
    <row r="23" spans="1:9" ht="13.5" thickBot="1" x14ac:dyDescent="0.25">
      <c r="A23" s="167" t="s">
        <v>159</v>
      </c>
      <c r="B23" s="167" t="s">
        <v>8</v>
      </c>
      <c r="C23" s="168"/>
      <c r="D23" s="168"/>
      <c r="E23" s="169"/>
      <c r="F23" s="170">
        <f>IF(D23&gt;0,F$1-D23+1,0)</f>
        <v>0</v>
      </c>
      <c r="G23" s="171">
        <f t="shared" ref="G23:G27" si="7">IF(F23=0,F23*0,IF(F23&lt;=5,E23/5,IF(F23&gt;5,F23/F23)))</f>
        <v>0</v>
      </c>
      <c r="H23" s="127"/>
      <c r="I23" s="190">
        <f t="shared" si="5"/>
        <v>0</v>
      </c>
    </row>
    <row r="24" spans="1:9" ht="13.5" thickBot="1" x14ac:dyDescent="0.25">
      <c r="A24" s="175"/>
      <c r="B24" s="175"/>
      <c r="C24" s="191" t="s">
        <v>208</v>
      </c>
      <c r="D24" s="184"/>
      <c r="E24" s="185"/>
      <c r="F24" s="170">
        <f t="shared" ref="F24:F27" si="8">IF(D24&gt;0,F$1-D24+1,0)</f>
        <v>0</v>
      </c>
      <c r="G24" s="171">
        <f>I11</f>
        <v>17815.66</v>
      </c>
      <c r="H24" s="192" t="s">
        <v>209</v>
      </c>
      <c r="I24" s="193">
        <f>SUM(I3:I23)</f>
        <v>86237.6</v>
      </c>
    </row>
    <row r="25" spans="1:9" x14ac:dyDescent="0.2">
      <c r="A25" s="175"/>
      <c r="B25" s="175"/>
      <c r="C25" s="191"/>
      <c r="D25" s="184"/>
      <c r="E25" s="185"/>
      <c r="F25" s="170">
        <f t="shared" si="8"/>
        <v>0</v>
      </c>
      <c r="G25" s="171"/>
    </row>
    <row r="26" spans="1:9" x14ac:dyDescent="0.2">
      <c r="A26" s="175"/>
      <c r="B26" s="175"/>
      <c r="C26" s="168"/>
      <c r="D26" s="168"/>
      <c r="E26" s="169"/>
      <c r="F26" s="170">
        <f t="shared" si="8"/>
        <v>0</v>
      </c>
      <c r="G26" s="171">
        <f t="shared" si="7"/>
        <v>0</v>
      </c>
      <c r="H26" s="194"/>
      <c r="I26" s="127"/>
    </row>
    <row r="27" spans="1:9" x14ac:dyDescent="0.2">
      <c r="A27" s="175"/>
      <c r="B27" s="175"/>
      <c r="C27" s="168"/>
      <c r="D27" s="168"/>
      <c r="E27" s="169"/>
      <c r="F27" s="170">
        <f t="shared" si="8"/>
        <v>0</v>
      </c>
      <c r="G27" s="171">
        <f t="shared" si="7"/>
        <v>0</v>
      </c>
      <c r="H27" s="194"/>
      <c r="I27" s="127"/>
    </row>
    <row r="28" spans="1:9" x14ac:dyDescent="0.2">
      <c r="A28" s="186"/>
      <c r="B28" s="186" t="s">
        <v>29</v>
      </c>
      <c r="C28" s="187"/>
      <c r="D28" s="187"/>
      <c r="E28" s="188"/>
      <c r="F28" s="189"/>
      <c r="G28" s="171">
        <f>SUM(G23:G27)</f>
        <v>17815.66</v>
      </c>
      <c r="H28" s="194"/>
      <c r="I28" s="127"/>
    </row>
    <row r="29" spans="1:9" x14ac:dyDescent="0.2">
      <c r="A29" s="3" t="s">
        <v>163</v>
      </c>
      <c r="B29" s="4" t="s">
        <v>183</v>
      </c>
      <c r="C29" s="195"/>
      <c r="D29" s="168"/>
      <c r="E29" s="169"/>
      <c r="F29" s="170">
        <f>IF(D29&gt;0,F$1-D29+1,0)</f>
        <v>0</v>
      </c>
      <c r="G29" s="171">
        <f t="shared" ref="G29:G33" si="9">IF(F29=0,F29*0,IF(F29&lt;=5,E29/5,IF(F29&gt;5,F29/F29)))</f>
        <v>0</v>
      </c>
      <c r="H29" s="194"/>
      <c r="I29" s="127"/>
    </row>
    <row r="30" spans="1:9" x14ac:dyDescent="0.2">
      <c r="A30" s="175"/>
      <c r="B30" s="175"/>
      <c r="C30" s="195" t="s">
        <v>256</v>
      </c>
      <c r="D30" s="168"/>
      <c r="E30" s="169"/>
      <c r="F30" s="170">
        <f>IF(D30&gt;0,F$1-D30+1,0)</f>
        <v>0</v>
      </c>
      <c r="G30" s="171">
        <f>I9</f>
        <v>10000</v>
      </c>
      <c r="H30" s="194"/>
      <c r="I30" s="127"/>
    </row>
    <row r="31" spans="1:9" x14ac:dyDescent="0.2">
      <c r="A31" s="175"/>
      <c r="B31" s="175"/>
      <c r="C31" s="168"/>
      <c r="D31" s="168"/>
      <c r="E31" s="169"/>
      <c r="F31" s="170">
        <f>IF(D31&gt;0,F$1-D31+1,0)</f>
        <v>0</v>
      </c>
      <c r="G31" s="171"/>
      <c r="H31" s="194"/>
      <c r="I31" s="127"/>
    </row>
    <row r="32" spans="1:9" x14ac:dyDescent="0.2">
      <c r="A32" s="175"/>
      <c r="B32" s="175"/>
      <c r="C32" s="168"/>
      <c r="D32" s="168"/>
      <c r="E32" s="169"/>
      <c r="F32" s="170">
        <f>IF(D32&gt;0,F$1-D32+1,0)</f>
        <v>0</v>
      </c>
      <c r="G32" s="171">
        <f t="shared" si="9"/>
        <v>0</v>
      </c>
    </row>
    <row r="33" spans="1:7" x14ac:dyDescent="0.2">
      <c r="A33" s="175"/>
      <c r="B33" s="175"/>
      <c r="C33" s="168"/>
      <c r="D33" s="168"/>
      <c r="E33" s="169"/>
      <c r="F33" s="170">
        <f>IF(D33&gt;0,F$1-D33+1,0)</f>
        <v>0</v>
      </c>
      <c r="G33" s="171">
        <f t="shared" si="9"/>
        <v>0</v>
      </c>
    </row>
    <row r="34" spans="1:7" x14ac:dyDescent="0.2">
      <c r="A34" s="186"/>
      <c r="B34" s="186" t="s">
        <v>29</v>
      </c>
      <c r="C34" s="187"/>
      <c r="D34" s="187"/>
      <c r="E34" s="188"/>
      <c r="F34" s="189"/>
      <c r="G34" s="171">
        <f>SUM(G29:G33)</f>
        <v>10000</v>
      </c>
    </row>
    <row r="35" spans="1:7" x14ac:dyDescent="0.2">
      <c r="A35" s="3" t="s">
        <v>162</v>
      </c>
      <c r="B35" s="4" t="s">
        <v>89</v>
      </c>
      <c r="C35" s="168"/>
      <c r="D35" s="168"/>
      <c r="E35" s="169"/>
      <c r="F35" s="170">
        <f t="shared" ref="F35:F40" si="10">IF(D35&gt;0,F$1-D35+1,0)</f>
        <v>0</v>
      </c>
      <c r="G35" s="171">
        <f t="shared" ref="G35:G40" si="11">IF(F35=0,F35*0,IF(F35&lt;=5,E35/5,IF(F35&gt;5,F35/F35)))</f>
        <v>0</v>
      </c>
    </row>
    <row r="36" spans="1:7" x14ac:dyDescent="0.2">
      <c r="A36" s="175"/>
      <c r="B36" s="175"/>
      <c r="C36" s="168"/>
      <c r="D36" s="168"/>
      <c r="E36" s="169"/>
      <c r="F36" s="170">
        <f t="shared" si="10"/>
        <v>0</v>
      </c>
      <c r="G36" s="171"/>
    </row>
    <row r="37" spans="1:7" x14ac:dyDescent="0.2">
      <c r="A37" s="175"/>
      <c r="B37" s="175"/>
      <c r="C37" s="168"/>
      <c r="D37" s="168"/>
      <c r="E37" s="169"/>
      <c r="F37" s="170">
        <f t="shared" si="10"/>
        <v>0</v>
      </c>
      <c r="G37" s="171">
        <f t="shared" si="11"/>
        <v>0</v>
      </c>
    </row>
    <row r="38" spans="1:7" x14ac:dyDescent="0.2">
      <c r="A38" s="175"/>
      <c r="B38" s="175"/>
      <c r="C38" s="168"/>
      <c r="D38" s="168"/>
      <c r="E38" s="169"/>
      <c r="F38" s="170">
        <f t="shared" si="10"/>
        <v>0</v>
      </c>
      <c r="G38" s="171">
        <f t="shared" si="11"/>
        <v>0</v>
      </c>
    </row>
    <row r="39" spans="1:7" x14ac:dyDescent="0.2">
      <c r="A39" s="175"/>
      <c r="B39" s="175"/>
      <c r="C39" s="168"/>
      <c r="D39" s="168"/>
      <c r="E39" s="169"/>
      <c r="F39" s="170">
        <f t="shared" si="10"/>
        <v>0</v>
      </c>
      <c r="G39" s="171">
        <f t="shared" si="11"/>
        <v>0</v>
      </c>
    </row>
    <row r="40" spans="1:7" x14ac:dyDescent="0.2">
      <c r="A40" s="175"/>
      <c r="B40" s="175"/>
      <c r="C40" s="168"/>
      <c r="D40" s="168"/>
      <c r="E40" s="169"/>
      <c r="F40" s="170">
        <f t="shared" si="10"/>
        <v>0</v>
      </c>
      <c r="G40" s="171">
        <f t="shared" si="11"/>
        <v>0</v>
      </c>
    </row>
    <row r="41" spans="1:7" x14ac:dyDescent="0.2">
      <c r="A41" s="186"/>
      <c r="B41" s="186" t="s">
        <v>29</v>
      </c>
      <c r="C41" s="187"/>
      <c r="D41" s="187"/>
      <c r="E41" s="188"/>
      <c r="F41" s="189"/>
      <c r="G41" s="171">
        <f>SUM(G35:G40)</f>
        <v>0</v>
      </c>
    </row>
    <row r="42" spans="1:7" x14ac:dyDescent="0.2">
      <c r="A42" s="1" t="s">
        <v>161</v>
      </c>
      <c r="B42" s="2" t="s">
        <v>182</v>
      </c>
      <c r="C42" s="168"/>
      <c r="D42" s="168"/>
      <c r="E42" s="169"/>
      <c r="F42" s="170">
        <f>IF(D42&gt;0,F$1-D42+1,0)</f>
        <v>0</v>
      </c>
      <c r="G42" s="171">
        <f t="shared" ref="G42:G47" si="12">IF(F42=0,F42*0,IF(F42&lt;=5,E42/5,IF(F42&gt;5,F42/F42)))</f>
        <v>0</v>
      </c>
    </row>
    <row r="43" spans="1:7" x14ac:dyDescent="0.2">
      <c r="A43" s="175"/>
      <c r="B43" s="175"/>
      <c r="C43" s="196"/>
      <c r="D43" s="168"/>
      <c r="E43" s="169"/>
      <c r="F43" s="170">
        <f>IF(D43&gt;0,F$1-D43+1,0)</f>
        <v>0</v>
      </c>
      <c r="G43" s="171">
        <f t="shared" si="12"/>
        <v>0</v>
      </c>
    </row>
    <row r="44" spans="1:7" x14ac:dyDescent="0.2">
      <c r="A44" s="175"/>
      <c r="B44" s="175"/>
      <c r="C44" s="195"/>
      <c r="D44" s="168"/>
      <c r="E44" s="169"/>
      <c r="F44" s="170">
        <f>IF(D44&gt;0,F$1-D44+1,0)</f>
        <v>0</v>
      </c>
      <c r="G44" s="171"/>
    </row>
    <row r="45" spans="1:7" x14ac:dyDescent="0.2">
      <c r="A45" s="175"/>
      <c r="B45" s="175"/>
      <c r="C45" s="197"/>
      <c r="D45" s="168"/>
      <c r="E45" s="169"/>
      <c r="F45" s="170">
        <f t="shared" ref="F45:F47" si="13">IF(D45&gt;0,F$1-D45+1,0)</f>
        <v>0</v>
      </c>
      <c r="G45" s="171">
        <f t="shared" si="12"/>
        <v>0</v>
      </c>
    </row>
    <row r="46" spans="1:7" x14ac:dyDescent="0.2">
      <c r="A46" s="175"/>
      <c r="B46" s="175"/>
      <c r="C46" s="168"/>
      <c r="D46" s="168"/>
      <c r="E46" s="169"/>
      <c r="F46" s="170">
        <f t="shared" si="13"/>
        <v>0</v>
      </c>
      <c r="G46" s="171">
        <f t="shared" si="12"/>
        <v>0</v>
      </c>
    </row>
    <row r="47" spans="1:7" x14ac:dyDescent="0.2">
      <c r="A47" s="175"/>
      <c r="B47" s="175"/>
      <c r="C47" s="168"/>
      <c r="D47" s="168"/>
      <c r="E47" s="169"/>
      <c r="F47" s="170">
        <f t="shared" si="13"/>
        <v>0</v>
      </c>
      <c r="G47" s="171">
        <f t="shared" si="12"/>
        <v>0</v>
      </c>
    </row>
    <row r="48" spans="1:7" x14ac:dyDescent="0.2">
      <c r="A48" s="186"/>
      <c r="B48" s="186" t="s">
        <v>29</v>
      </c>
      <c r="C48" s="187"/>
      <c r="D48" s="187"/>
      <c r="E48" s="188"/>
      <c r="F48" s="189"/>
      <c r="G48" s="171">
        <f>SUM(G42:G47)</f>
        <v>0</v>
      </c>
    </row>
    <row r="49" spans="1:7" x14ac:dyDescent="0.2">
      <c r="A49" s="3" t="s">
        <v>164</v>
      </c>
      <c r="B49" s="4" t="s">
        <v>91</v>
      </c>
      <c r="C49" s="195"/>
      <c r="D49" s="168"/>
      <c r="E49" s="169"/>
      <c r="F49" s="170">
        <f>IF(D49&gt;0,F$1-D49+1,0)</f>
        <v>0</v>
      </c>
      <c r="G49" s="171">
        <f t="shared" ref="G49:G54" si="14">IF(F49=0,F49*0,IF(F49&lt;=5,E49/5,IF(F49&gt;5,F49/F49)))</f>
        <v>0</v>
      </c>
    </row>
    <row r="50" spans="1:7" x14ac:dyDescent="0.2">
      <c r="A50" s="175"/>
      <c r="B50" s="175"/>
      <c r="C50" s="195"/>
      <c r="D50" s="168"/>
      <c r="E50" s="169"/>
      <c r="F50" s="170">
        <f t="shared" ref="F50:F54" si="15">IF(D50&gt;0,F$1-D50+1,0)</f>
        <v>0</v>
      </c>
      <c r="G50" s="171">
        <f t="shared" si="14"/>
        <v>0</v>
      </c>
    </row>
    <row r="51" spans="1:7" x14ac:dyDescent="0.2">
      <c r="A51" s="175"/>
      <c r="B51" s="175"/>
      <c r="C51" s="195"/>
      <c r="D51" s="168"/>
      <c r="E51" s="169"/>
      <c r="F51" s="170">
        <f t="shared" si="15"/>
        <v>0</v>
      </c>
      <c r="G51" s="171"/>
    </row>
    <row r="52" spans="1:7" x14ac:dyDescent="0.2">
      <c r="A52" s="175"/>
      <c r="B52" s="175"/>
      <c r="C52" s="168"/>
      <c r="D52" s="168"/>
      <c r="E52" s="169"/>
      <c r="F52" s="170">
        <f t="shared" si="15"/>
        <v>0</v>
      </c>
      <c r="G52" s="171">
        <f t="shared" si="14"/>
        <v>0</v>
      </c>
    </row>
    <row r="53" spans="1:7" x14ac:dyDescent="0.2">
      <c r="A53" s="175"/>
      <c r="B53" s="175"/>
      <c r="C53" s="168"/>
      <c r="D53" s="168"/>
      <c r="E53" s="169"/>
      <c r="F53" s="170">
        <f t="shared" si="15"/>
        <v>0</v>
      </c>
      <c r="G53" s="171">
        <f t="shared" si="14"/>
        <v>0</v>
      </c>
    </row>
    <row r="54" spans="1:7" x14ac:dyDescent="0.2">
      <c r="A54" s="175"/>
      <c r="B54" s="175"/>
      <c r="C54" s="168"/>
      <c r="D54" s="168"/>
      <c r="E54" s="169"/>
      <c r="F54" s="170">
        <f t="shared" si="15"/>
        <v>0</v>
      </c>
      <c r="G54" s="171">
        <f t="shared" si="14"/>
        <v>0</v>
      </c>
    </row>
    <row r="55" spans="1:7" x14ac:dyDescent="0.2">
      <c r="A55" s="186"/>
      <c r="B55" s="186" t="s">
        <v>29</v>
      </c>
      <c r="C55" s="187"/>
      <c r="D55" s="187"/>
      <c r="E55" s="188"/>
      <c r="F55" s="189"/>
      <c r="G55" s="171">
        <f>SUM(G49:G54)</f>
        <v>0</v>
      </c>
    </row>
    <row r="56" spans="1:7" x14ac:dyDescent="0.2">
      <c r="A56" s="1" t="s">
        <v>157</v>
      </c>
      <c r="B56" s="2" t="s">
        <v>180</v>
      </c>
      <c r="C56" s="168"/>
      <c r="D56" s="168"/>
      <c r="E56" s="169"/>
      <c r="F56" s="170">
        <f>IF(D56&gt;0,F$1-D56+1,0)</f>
        <v>0</v>
      </c>
      <c r="G56" s="171">
        <f t="shared" ref="G56:G61" si="16">IF(F56=0,F56*0,IF(F56&lt;=5,E56/5,IF(F56&gt;5,F56/F56)))</f>
        <v>0</v>
      </c>
    </row>
    <row r="57" spans="1:7" x14ac:dyDescent="0.2">
      <c r="A57" s="175"/>
      <c r="B57" s="175"/>
      <c r="C57" s="168"/>
      <c r="D57" s="168"/>
      <c r="E57" s="169"/>
      <c r="F57" s="170">
        <f t="shared" ref="F57:F61" si="17">IF(D57&gt;0,F$1-D57+1,0)</f>
        <v>0</v>
      </c>
      <c r="G57" s="171">
        <f t="shared" si="16"/>
        <v>0</v>
      </c>
    </row>
    <row r="58" spans="1:7" x14ac:dyDescent="0.2">
      <c r="A58" s="175"/>
      <c r="B58" s="175"/>
      <c r="C58" s="168"/>
      <c r="D58" s="168"/>
      <c r="E58" s="169"/>
      <c r="F58" s="170">
        <f t="shared" si="17"/>
        <v>0</v>
      </c>
      <c r="G58" s="171"/>
    </row>
    <row r="59" spans="1:7" x14ac:dyDescent="0.2">
      <c r="A59" s="175"/>
      <c r="B59" s="175"/>
      <c r="C59" s="168"/>
      <c r="D59" s="168"/>
      <c r="E59" s="169"/>
      <c r="F59" s="170">
        <f t="shared" si="17"/>
        <v>0</v>
      </c>
      <c r="G59" s="171">
        <f t="shared" si="16"/>
        <v>0</v>
      </c>
    </row>
    <row r="60" spans="1:7" x14ac:dyDescent="0.2">
      <c r="A60" s="175"/>
      <c r="B60" s="175"/>
      <c r="C60" s="168"/>
      <c r="D60" s="168"/>
      <c r="E60" s="169"/>
      <c r="F60" s="170">
        <f t="shared" si="17"/>
        <v>0</v>
      </c>
      <c r="G60" s="171">
        <f t="shared" si="16"/>
        <v>0</v>
      </c>
    </row>
    <row r="61" spans="1:7" x14ac:dyDescent="0.2">
      <c r="A61" s="175"/>
      <c r="B61" s="175"/>
      <c r="C61" s="168"/>
      <c r="D61" s="168"/>
      <c r="E61" s="169"/>
      <c r="F61" s="170">
        <f t="shared" si="17"/>
        <v>0</v>
      </c>
      <c r="G61" s="171">
        <f t="shared" si="16"/>
        <v>0</v>
      </c>
    </row>
    <row r="62" spans="1:7" x14ac:dyDescent="0.2">
      <c r="A62" s="186"/>
      <c r="B62" s="186" t="s">
        <v>29</v>
      </c>
      <c r="C62" s="187"/>
      <c r="D62" s="187"/>
      <c r="E62" s="188"/>
      <c r="F62" s="189"/>
      <c r="G62" s="171">
        <f>SUM(G56:G61)</f>
        <v>0</v>
      </c>
    </row>
    <row r="63" spans="1:7" x14ac:dyDescent="0.2">
      <c r="A63" s="167" t="s">
        <v>165</v>
      </c>
      <c r="B63" s="167" t="s">
        <v>184</v>
      </c>
      <c r="C63" s="196"/>
      <c r="D63" s="168"/>
      <c r="E63" s="169"/>
      <c r="F63" s="170">
        <f>IF(D63&gt;0,F$1-D63+1,0)</f>
        <v>0</v>
      </c>
      <c r="G63" s="171">
        <f t="shared" ref="G63:G67" si="18">IF(F63=0,F63*0,IF(F63&lt;=5,E63/5,IF(F63&gt;5,F63/F63)))</f>
        <v>0</v>
      </c>
    </row>
    <row r="64" spans="1:7" x14ac:dyDescent="0.2">
      <c r="A64" s="175"/>
      <c r="B64" s="175"/>
      <c r="C64" s="168" t="s">
        <v>203</v>
      </c>
      <c r="D64" s="168"/>
      <c r="E64" s="169"/>
      <c r="F64" s="170">
        <f t="shared" ref="F64:F67" si="19">IF(D64&gt;0,F$1-D64+1,0)</f>
        <v>0</v>
      </c>
      <c r="G64" s="171">
        <f>I4</f>
        <v>26922.79</v>
      </c>
    </row>
    <row r="65" spans="1:7" x14ac:dyDescent="0.2">
      <c r="A65" s="175"/>
      <c r="B65" s="175"/>
      <c r="C65" s="168"/>
      <c r="D65" s="168"/>
      <c r="E65" s="169"/>
      <c r="F65" s="170">
        <f t="shared" si="19"/>
        <v>0</v>
      </c>
      <c r="G65" s="171">
        <f t="shared" si="18"/>
        <v>0</v>
      </c>
    </row>
    <row r="66" spans="1:7" x14ac:dyDescent="0.2">
      <c r="A66" s="175"/>
      <c r="B66" s="175"/>
      <c r="C66" s="168"/>
      <c r="D66" s="168"/>
      <c r="E66" s="169"/>
      <c r="F66" s="170">
        <f t="shared" si="19"/>
        <v>0</v>
      </c>
      <c r="G66" s="171">
        <f t="shared" si="18"/>
        <v>0</v>
      </c>
    </row>
    <row r="67" spans="1:7" x14ac:dyDescent="0.2">
      <c r="A67" s="175"/>
      <c r="B67" s="175"/>
      <c r="C67" s="168"/>
      <c r="D67" s="168"/>
      <c r="E67" s="169"/>
      <c r="F67" s="170">
        <f t="shared" si="19"/>
        <v>0</v>
      </c>
      <c r="G67" s="171">
        <f t="shared" si="18"/>
        <v>0</v>
      </c>
    </row>
    <row r="68" spans="1:7" x14ac:dyDescent="0.2">
      <c r="A68" s="186"/>
      <c r="B68" s="186" t="s">
        <v>29</v>
      </c>
      <c r="C68" s="187"/>
      <c r="D68" s="187"/>
      <c r="E68" s="188"/>
      <c r="F68" s="189"/>
      <c r="G68" s="171">
        <f>SUM(G63:G67)</f>
        <v>26922.79</v>
      </c>
    </row>
    <row r="69" spans="1:7" x14ac:dyDescent="0.2">
      <c r="A69" s="167" t="s">
        <v>166</v>
      </c>
      <c r="B69" s="167" t="s">
        <v>185</v>
      </c>
      <c r="C69" s="168"/>
      <c r="D69" s="168"/>
      <c r="E69" s="169"/>
      <c r="F69" s="170">
        <f>IF(D69&gt;0,F$1-D69+1,0)</f>
        <v>0</v>
      </c>
      <c r="G69" s="171">
        <f t="shared" ref="G69:G77" si="20">IF(F69=0,F69*0,IF(F69&lt;=5,E69/5,IF(F69&gt;5,F69/F69)))</f>
        <v>0</v>
      </c>
    </row>
    <row r="70" spans="1:7" x14ac:dyDescent="0.2">
      <c r="A70" s="175"/>
      <c r="B70" s="175"/>
      <c r="C70" s="197" t="s">
        <v>207</v>
      </c>
      <c r="D70" s="168"/>
      <c r="E70" s="169"/>
      <c r="F70" s="170">
        <f>IF(D70&gt;0,F$1-D70+1,0)</f>
        <v>0</v>
      </c>
      <c r="G70" s="171">
        <f>I10</f>
        <v>14367.97</v>
      </c>
    </row>
    <row r="71" spans="1:7" x14ac:dyDescent="0.2">
      <c r="A71" s="175"/>
      <c r="B71" s="175"/>
      <c r="C71" s="195"/>
      <c r="D71" s="168"/>
      <c r="E71" s="169"/>
      <c r="F71" s="170">
        <f>IF(D71&gt;0,F$1-D71+1,0)</f>
        <v>0</v>
      </c>
      <c r="G71" s="171">
        <f t="shared" si="20"/>
        <v>0</v>
      </c>
    </row>
    <row r="72" spans="1:7" x14ac:dyDescent="0.2">
      <c r="A72" s="175"/>
      <c r="B72" s="175"/>
      <c r="C72" s="198"/>
      <c r="D72" s="168"/>
      <c r="E72" s="169"/>
      <c r="F72" s="170">
        <f t="shared" ref="F72:F75" si="21">IF(D72&gt;0,F$1-D72+1,0)</f>
        <v>0</v>
      </c>
      <c r="G72" s="171"/>
    </row>
    <row r="73" spans="1:7" x14ac:dyDescent="0.2">
      <c r="A73" s="175"/>
      <c r="B73" s="175"/>
      <c r="C73" s="168"/>
      <c r="D73" s="168"/>
      <c r="E73" s="169"/>
      <c r="F73" s="170">
        <f t="shared" si="21"/>
        <v>0</v>
      </c>
      <c r="G73" s="171">
        <f t="shared" si="20"/>
        <v>0</v>
      </c>
    </row>
    <row r="74" spans="1:7" x14ac:dyDescent="0.2">
      <c r="A74" s="175"/>
      <c r="B74" s="175"/>
      <c r="C74" s="168"/>
      <c r="D74" s="168"/>
      <c r="E74" s="169"/>
      <c r="F74" s="170">
        <f t="shared" si="21"/>
        <v>0</v>
      </c>
      <c r="G74" s="171">
        <f t="shared" si="20"/>
        <v>0</v>
      </c>
    </row>
    <row r="75" spans="1:7" x14ac:dyDescent="0.2">
      <c r="A75" s="175"/>
      <c r="B75" s="175"/>
      <c r="C75" s="168"/>
      <c r="D75" s="168"/>
      <c r="E75" s="169"/>
      <c r="F75" s="170">
        <f t="shared" si="21"/>
        <v>0</v>
      </c>
      <c r="G75" s="171">
        <f t="shared" si="20"/>
        <v>0</v>
      </c>
    </row>
    <row r="76" spans="1:7" x14ac:dyDescent="0.2">
      <c r="A76" s="175"/>
      <c r="B76" s="175"/>
      <c r="C76" s="168"/>
      <c r="D76" s="168"/>
      <c r="E76" s="169"/>
      <c r="F76" s="170">
        <f>IF(D76&gt;0,F$1-D76+1,0)</f>
        <v>0</v>
      </c>
      <c r="G76" s="171">
        <f t="shared" si="20"/>
        <v>0</v>
      </c>
    </row>
    <row r="77" spans="1:7" x14ac:dyDescent="0.2">
      <c r="A77" s="175"/>
      <c r="B77" s="175"/>
      <c r="C77" s="168"/>
      <c r="D77" s="168"/>
      <c r="E77" s="169"/>
      <c r="F77" s="170">
        <f>IF(D77&gt;0,F$1-D77+1,0)</f>
        <v>0</v>
      </c>
      <c r="G77" s="171">
        <f t="shared" si="20"/>
        <v>0</v>
      </c>
    </row>
    <row r="78" spans="1:7" x14ac:dyDescent="0.2">
      <c r="A78" s="186"/>
      <c r="B78" s="186" t="s">
        <v>29</v>
      </c>
      <c r="C78" s="187"/>
      <c r="D78" s="187"/>
      <c r="E78" s="188"/>
      <c r="F78" s="189"/>
      <c r="G78" s="171">
        <f>SUM(G69:G77)</f>
        <v>14367.97</v>
      </c>
    </row>
    <row r="79" spans="1:7" x14ac:dyDescent="0.2">
      <c r="A79" s="3" t="s">
        <v>171</v>
      </c>
      <c r="B79" s="4" t="s">
        <v>190</v>
      </c>
      <c r="C79" s="168"/>
      <c r="D79" s="168"/>
      <c r="E79" s="169"/>
      <c r="F79" s="170">
        <f t="shared" ref="F79:F86" si="22">IF(D79&gt;0,F$1-D79+1,0)</f>
        <v>0</v>
      </c>
      <c r="G79" s="171">
        <f t="shared" ref="G79:G86" si="23">IF(F79=0,F79*0,IF(F79&lt;=5,E79/5,IF(F79&gt;5,F79/F79)))</f>
        <v>0</v>
      </c>
    </row>
    <row r="80" spans="1:7" x14ac:dyDescent="0.2">
      <c r="A80" s="167"/>
      <c r="B80" s="167"/>
      <c r="C80" s="168"/>
      <c r="D80" s="168"/>
      <c r="E80" s="169"/>
      <c r="F80" s="170"/>
      <c r="G80" s="171">
        <f t="shared" si="23"/>
        <v>0</v>
      </c>
    </row>
    <row r="81" spans="1:7" x14ac:dyDescent="0.2">
      <c r="A81" s="167"/>
      <c r="B81" s="167"/>
      <c r="C81" s="168"/>
      <c r="D81" s="168"/>
      <c r="E81" s="169"/>
      <c r="F81" s="170"/>
      <c r="G81" s="171">
        <f t="shared" si="23"/>
        <v>0</v>
      </c>
    </row>
    <row r="82" spans="1:7" x14ac:dyDescent="0.2">
      <c r="A82" s="167"/>
      <c r="B82" s="167"/>
      <c r="C82" s="168"/>
      <c r="D82" s="168"/>
      <c r="E82" s="169"/>
      <c r="F82" s="170"/>
      <c r="G82" s="171"/>
    </row>
    <row r="83" spans="1:7" x14ac:dyDescent="0.2">
      <c r="A83" s="167"/>
      <c r="B83" s="167"/>
      <c r="C83" s="11"/>
      <c r="D83" s="168"/>
      <c r="E83" s="169"/>
      <c r="F83" s="170">
        <f t="shared" si="22"/>
        <v>0</v>
      </c>
      <c r="G83" s="171">
        <f t="shared" si="23"/>
        <v>0</v>
      </c>
    </row>
    <row r="84" spans="1:7" x14ac:dyDescent="0.2">
      <c r="A84" s="167"/>
      <c r="B84" s="167"/>
      <c r="C84" s="168"/>
      <c r="D84" s="168"/>
      <c r="E84" s="169"/>
      <c r="F84" s="170"/>
      <c r="G84" s="171">
        <f t="shared" si="23"/>
        <v>0</v>
      </c>
    </row>
    <row r="85" spans="1:7" x14ac:dyDescent="0.2">
      <c r="A85" s="175"/>
      <c r="B85" s="175"/>
      <c r="C85" s="168"/>
      <c r="D85" s="168"/>
      <c r="E85" s="169"/>
      <c r="F85" s="170"/>
      <c r="G85" s="171">
        <f t="shared" si="23"/>
        <v>0</v>
      </c>
    </row>
    <row r="86" spans="1:7" x14ac:dyDescent="0.2">
      <c r="A86" s="175"/>
      <c r="B86" s="175"/>
      <c r="C86" s="168"/>
      <c r="D86" s="168"/>
      <c r="E86" s="169"/>
      <c r="F86" s="170">
        <f t="shared" si="22"/>
        <v>0</v>
      </c>
      <c r="G86" s="171">
        <f t="shared" si="23"/>
        <v>0</v>
      </c>
    </row>
    <row r="87" spans="1:7" x14ac:dyDescent="0.2">
      <c r="A87" s="186"/>
      <c r="B87" s="186" t="s">
        <v>29</v>
      </c>
      <c r="C87" s="187"/>
      <c r="D87" s="187"/>
      <c r="E87" s="188"/>
      <c r="F87" s="189"/>
      <c r="G87" s="171">
        <f>SUM(G79:G86)</f>
        <v>0</v>
      </c>
    </row>
    <row r="88" spans="1:7" x14ac:dyDescent="0.2">
      <c r="A88" s="3" t="s">
        <v>167</v>
      </c>
      <c r="B88" s="4" t="s">
        <v>186</v>
      </c>
      <c r="C88" s="168"/>
      <c r="D88" s="168"/>
      <c r="E88" s="169"/>
      <c r="F88" s="170">
        <f t="shared" ref="F88:F106" si="24">IF(D88&gt;0,F$1-D88+1,0)</f>
        <v>0</v>
      </c>
      <c r="G88" s="171">
        <f t="shared" ref="G88:G106" si="25">IF(F88=0,F88*0,IF(F88&lt;=5,E88/5,IF(F88&gt;5,F88/F88)))</f>
        <v>0</v>
      </c>
    </row>
    <row r="89" spans="1:7" x14ac:dyDescent="0.2">
      <c r="A89" s="167"/>
      <c r="B89" s="167"/>
      <c r="C89" s="168"/>
      <c r="D89" s="168"/>
      <c r="E89" s="169"/>
      <c r="F89" s="170">
        <f t="shared" si="24"/>
        <v>0</v>
      </c>
      <c r="G89" s="171">
        <f t="shared" si="25"/>
        <v>0</v>
      </c>
    </row>
    <row r="90" spans="1:7" x14ac:dyDescent="0.2">
      <c r="A90" s="167"/>
      <c r="B90" s="167"/>
      <c r="C90" s="168"/>
      <c r="D90" s="168"/>
      <c r="E90" s="169"/>
      <c r="F90" s="170">
        <f t="shared" si="24"/>
        <v>0</v>
      </c>
      <c r="G90" s="171">
        <f t="shared" si="25"/>
        <v>0</v>
      </c>
    </row>
    <row r="91" spans="1:7" x14ac:dyDescent="0.2">
      <c r="A91" s="167"/>
      <c r="B91" s="167"/>
      <c r="C91" s="168"/>
      <c r="D91" s="168"/>
      <c r="E91" s="169"/>
      <c r="F91" s="170">
        <f t="shared" si="24"/>
        <v>0</v>
      </c>
      <c r="G91" s="171"/>
    </row>
    <row r="92" spans="1:7" x14ac:dyDescent="0.2">
      <c r="A92" s="167"/>
      <c r="B92" s="167"/>
      <c r="C92" s="168"/>
      <c r="D92" s="168"/>
      <c r="E92" s="169"/>
      <c r="F92" s="170">
        <f t="shared" si="24"/>
        <v>0</v>
      </c>
      <c r="G92" s="171">
        <f t="shared" si="25"/>
        <v>0</v>
      </c>
    </row>
    <row r="93" spans="1:7" x14ac:dyDescent="0.2">
      <c r="A93" s="167"/>
      <c r="B93" s="167"/>
      <c r="C93" s="168"/>
      <c r="D93" s="168"/>
      <c r="E93" s="169"/>
      <c r="F93" s="170">
        <f t="shared" si="24"/>
        <v>0</v>
      </c>
      <c r="G93" s="171">
        <f t="shared" si="25"/>
        <v>0</v>
      </c>
    </row>
    <row r="94" spans="1:7" x14ac:dyDescent="0.2">
      <c r="A94" s="167"/>
      <c r="B94" s="167"/>
      <c r="C94" s="168"/>
      <c r="D94" s="168"/>
      <c r="E94" s="169"/>
      <c r="F94" s="170">
        <f t="shared" si="24"/>
        <v>0</v>
      </c>
      <c r="G94" s="171">
        <f t="shared" si="25"/>
        <v>0</v>
      </c>
    </row>
    <row r="95" spans="1:7" x14ac:dyDescent="0.2">
      <c r="A95" s="167"/>
      <c r="B95" s="167"/>
      <c r="C95" s="168"/>
      <c r="D95" s="168"/>
      <c r="E95" s="169"/>
      <c r="F95" s="170">
        <f t="shared" si="24"/>
        <v>0</v>
      </c>
      <c r="G95" s="171">
        <f t="shared" si="25"/>
        <v>0</v>
      </c>
    </row>
    <row r="96" spans="1:7" x14ac:dyDescent="0.2">
      <c r="A96" s="167"/>
      <c r="B96" s="167"/>
      <c r="C96" s="168"/>
      <c r="D96" s="168"/>
      <c r="E96" s="169"/>
      <c r="F96" s="170">
        <f t="shared" si="24"/>
        <v>0</v>
      </c>
      <c r="G96" s="171">
        <f t="shared" si="25"/>
        <v>0</v>
      </c>
    </row>
    <row r="97" spans="1:7" x14ac:dyDescent="0.2">
      <c r="A97" s="167"/>
      <c r="B97" s="167"/>
      <c r="C97" s="168"/>
      <c r="D97" s="168"/>
      <c r="E97" s="169"/>
      <c r="F97" s="170">
        <f t="shared" si="24"/>
        <v>0</v>
      </c>
      <c r="G97" s="171">
        <f t="shared" si="25"/>
        <v>0</v>
      </c>
    </row>
    <row r="98" spans="1:7" x14ac:dyDescent="0.2">
      <c r="A98" s="167"/>
      <c r="B98" s="167"/>
      <c r="C98" s="168"/>
      <c r="D98" s="168"/>
      <c r="E98" s="169"/>
      <c r="F98" s="170">
        <f t="shared" si="24"/>
        <v>0</v>
      </c>
      <c r="G98" s="171">
        <f t="shared" si="25"/>
        <v>0</v>
      </c>
    </row>
    <row r="99" spans="1:7" x14ac:dyDescent="0.2">
      <c r="A99" s="167"/>
      <c r="B99" s="167"/>
      <c r="C99" s="168"/>
      <c r="D99" s="168"/>
      <c r="E99" s="169"/>
      <c r="F99" s="170">
        <f t="shared" si="24"/>
        <v>0</v>
      </c>
      <c r="G99" s="171">
        <f t="shared" si="25"/>
        <v>0</v>
      </c>
    </row>
    <row r="100" spans="1:7" x14ac:dyDescent="0.2">
      <c r="A100" s="167"/>
      <c r="B100" s="167"/>
      <c r="C100" s="168"/>
      <c r="D100" s="168"/>
      <c r="E100" s="169"/>
      <c r="F100" s="170">
        <f t="shared" si="24"/>
        <v>0</v>
      </c>
      <c r="G100" s="171">
        <f t="shared" si="25"/>
        <v>0</v>
      </c>
    </row>
    <row r="101" spans="1:7" x14ac:dyDescent="0.2">
      <c r="A101" s="167"/>
      <c r="B101" s="167"/>
      <c r="C101" s="168"/>
      <c r="D101" s="168"/>
      <c r="E101" s="169"/>
      <c r="F101" s="170">
        <f t="shared" si="24"/>
        <v>0</v>
      </c>
      <c r="G101" s="171">
        <f t="shared" si="25"/>
        <v>0</v>
      </c>
    </row>
    <row r="102" spans="1:7" x14ac:dyDescent="0.2">
      <c r="A102" s="167"/>
      <c r="B102" s="167"/>
      <c r="C102" s="168"/>
      <c r="D102" s="168"/>
      <c r="E102" s="169"/>
      <c r="F102" s="170">
        <f t="shared" si="24"/>
        <v>0</v>
      </c>
      <c r="G102" s="171">
        <f t="shared" si="25"/>
        <v>0</v>
      </c>
    </row>
    <row r="103" spans="1:7" x14ac:dyDescent="0.2">
      <c r="A103" s="167"/>
      <c r="B103" s="167"/>
      <c r="C103" s="168"/>
      <c r="D103" s="168"/>
      <c r="E103" s="169"/>
      <c r="F103" s="170">
        <f t="shared" si="24"/>
        <v>0</v>
      </c>
      <c r="G103" s="171">
        <f t="shared" si="25"/>
        <v>0</v>
      </c>
    </row>
    <row r="104" spans="1:7" x14ac:dyDescent="0.2">
      <c r="A104" s="175"/>
      <c r="B104" s="175"/>
      <c r="C104" s="168"/>
      <c r="D104" s="168"/>
      <c r="E104" s="169"/>
      <c r="F104" s="170">
        <f t="shared" si="24"/>
        <v>0</v>
      </c>
      <c r="G104" s="171">
        <f t="shared" si="25"/>
        <v>0</v>
      </c>
    </row>
    <row r="105" spans="1:7" x14ac:dyDescent="0.2">
      <c r="A105" s="175"/>
      <c r="B105" s="175"/>
      <c r="C105" s="168"/>
      <c r="D105" s="168"/>
      <c r="E105" s="169"/>
      <c r="F105" s="170">
        <f t="shared" si="24"/>
        <v>0</v>
      </c>
      <c r="G105" s="171">
        <f t="shared" si="25"/>
        <v>0</v>
      </c>
    </row>
    <row r="106" spans="1:7" x14ac:dyDescent="0.2">
      <c r="A106" s="175"/>
      <c r="B106" s="175"/>
      <c r="C106" s="168"/>
      <c r="D106" s="168"/>
      <c r="E106" s="169"/>
      <c r="F106" s="170">
        <f t="shared" si="24"/>
        <v>0</v>
      </c>
      <c r="G106" s="171">
        <f t="shared" si="25"/>
        <v>0</v>
      </c>
    </row>
    <row r="107" spans="1:7" x14ac:dyDescent="0.2">
      <c r="A107" s="186"/>
      <c r="B107" s="186" t="s">
        <v>29</v>
      </c>
      <c r="C107" s="187"/>
      <c r="D107" s="187"/>
      <c r="E107" s="188"/>
      <c r="F107" s="189"/>
      <c r="G107" s="171">
        <f>SUM(G88:G106)</f>
        <v>0</v>
      </c>
    </row>
    <row r="108" spans="1:7" x14ac:dyDescent="0.2">
      <c r="A108" s="3" t="s">
        <v>168</v>
      </c>
      <c r="B108" s="4" t="s">
        <v>187</v>
      </c>
      <c r="C108" s="168"/>
      <c r="D108" s="168"/>
      <c r="E108" s="169"/>
      <c r="F108" s="170">
        <f>IF(D108&gt;0,F$1-D108+1,0)</f>
        <v>0</v>
      </c>
      <c r="G108" s="171">
        <f t="shared" ref="G108:G111" si="26">IF(F108=0,F108*0,IF(F108&lt;=5,E108/5,IF(F108&gt;5,F108/F108)))</f>
        <v>0</v>
      </c>
    </row>
    <row r="109" spans="1:7" x14ac:dyDescent="0.2">
      <c r="A109" s="167"/>
      <c r="B109" s="167"/>
      <c r="C109" s="168"/>
      <c r="D109" s="168"/>
      <c r="E109" s="169"/>
      <c r="F109" s="170">
        <f>IF(D109&gt;0,F$1-D109+1,0)</f>
        <v>0</v>
      </c>
      <c r="G109" s="171"/>
    </row>
    <row r="110" spans="1:7" x14ac:dyDescent="0.2">
      <c r="A110" s="167"/>
      <c r="B110" s="167"/>
      <c r="C110" s="183"/>
      <c r="D110" s="184"/>
      <c r="E110" s="185"/>
      <c r="F110" s="170">
        <f>IF(D110&gt;0,F$1-D110+1,0)</f>
        <v>0</v>
      </c>
      <c r="G110" s="171">
        <f t="shared" si="26"/>
        <v>0</v>
      </c>
    </row>
    <row r="111" spans="1:7" x14ac:dyDescent="0.2">
      <c r="A111" s="175"/>
      <c r="B111" s="175"/>
      <c r="C111" s="168"/>
      <c r="D111" s="168"/>
      <c r="E111" s="169"/>
      <c r="F111" s="170">
        <f>IF(D111&gt;0,F$1-D111+1,0)</f>
        <v>0</v>
      </c>
      <c r="G111" s="171">
        <f t="shared" si="26"/>
        <v>0</v>
      </c>
    </row>
    <row r="112" spans="1:7" x14ac:dyDescent="0.2">
      <c r="A112" s="186"/>
      <c r="B112" s="186" t="s">
        <v>29</v>
      </c>
      <c r="C112" s="187"/>
      <c r="D112" s="187"/>
      <c r="E112" s="188"/>
      <c r="F112" s="189"/>
      <c r="G112" s="171">
        <f>SUM(G108:G111)</f>
        <v>0</v>
      </c>
    </row>
    <row r="113" spans="1:7" x14ac:dyDescent="0.2">
      <c r="A113" s="3" t="s">
        <v>169</v>
      </c>
      <c r="B113" s="4" t="s">
        <v>188</v>
      </c>
      <c r="C113" s="168"/>
      <c r="D113" s="168"/>
      <c r="E113" s="185"/>
      <c r="F113" s="170">
        <f>IF(D113&gt;0,F$1-D113+1,0)</f>
        <v>0</v>
      </c>
      <c r="G113" s="171">
        <f t="shared" ref="G113:G117" si="27">IF(F113=0,F113*0,IF(F113&lt;=5,E113/5,IF(F113&gt;5,F113/F113)))</f>
        <v>0</v>
      </c>
    </row>
    <row r="114" spans="1:7" x14ac:dyDescent="0.2">
      <c r="A114" s="175"/>
      <c r="B114" s="175"/>
      <c r="C114" s="168"/>
      <c r="D114" s="168"/>
      <c r="E114" s="185"/>
      <c r="F114" s="170">
        <f>IF(D114&gt;0,F$1-D114+1,0)</f>
        <v>0</v>
      </c>
      <c r="G114" s="171">
        <f t="shared" si="27"/>
        <v>0</v>
      </c>
    </row>
    <row r="115" spans="1:7" x14ac:dyDescent="0.2">
      <c r="A115" s="175"/>
      <c r="B115" s="175"/>
      <c r="C115" s="168"/>
      <c r="D115" s="168"/>
      <c r="E115" s="185"/>
      <c r="F115" s="170">
        <f>IF(D115&gt;0,F$1-D115+1,0)</f>
        <v>0</v>
      </c>
      <c r="G115" s="171"/>
    </row>
    <row r="116" spans="1:7" x14ac:dyDescent="0.2">
      <c r="A116" s="175"/>
      <c r="B116" s="175"/>
      <c r="C116" s="168"/>
      <c r="D116" s="168"/>
      <c r="E116" s="169"/>
      <c r="F116" s="170">
        <f>IF(D116&gt;0,F$1-D116+1,0)</f>
        <v>0</v>
      </c>
      <c r="G116" s="171">
        <f t="shared" si="27"/>
        <v>0</v>
      </c>
    </row>
    <row r="117" spans="1:7" x14ac:dyDescent="0.2">
      <c r="A117" s="175"/>
      <c r="B117" s="175"/>
      <c r="C117" s="168"/>
      <c r="D117" s="168"/>
      <c r="E117" s="169"/>
      <c r="F117" s="170">
        <f>IF(D117&gt;0,F$1-D117+1,0)</f>
        <v>0</v>
      </c>
      <c r="G117" s="171">
        <f t="shared" si="27"/>
        <v>0</v>
      </c>
    </row>
    <row r="118" spans="1:7" x14ac:dyDescent="0.2">
      <c r="A118" s="186"/>
      <c r="B118" s="186" t="s">
        <v>29</v>
      </c>
      <c r="C118" s="187"/>
      <c r="D118" s="187"/>
      <c r="E118" s="188"/>
      <c r="F118" s="189"/>
      <c r="G118" s="171">
        <f>SUM(G113:G117)</f>
        <v>0</v>
      </c>
    </row>
    <row r="119" spans="1:7" x14ac:dyDescent="0.2">
      <c r="A119" s="3" t="s">
        <v>170</v>
      </c>
      <c r="B119" s="4" t="s">
        <v>189</v>
      </c>
      <c r="C119" s="168"/>
      <c r="D119" s="168"/>
      <c r="E119" s="169"/>
      <c r="F119" s="170">
        <f t="shared" ref="F119:F124" si="28">IF(D119&gt;0,F$1-D119+1,0)</f>
        <v>0</v>
      </c>
      <c r="G119" s="171">
        <f t="shared" ref="G119:G124" si="29">IF(F119=0,F119*0,IF(F119&lt;=5,E119/5,IF(F119&gt;5,F119/F119)))</f>
        <v>0</v>
      </c>
    </row>
    <row r="120" spans="1:7" x14ac:dyDescent="0.2">
      <c r="A120" s="168"/>
      <c r="B120" s="175"/>
      <c r="C120" s="168"/>
      <c r="D120" s="168"/>
      <c r="E120" s="169"/>
      <c r="F120" s="170">
        <f t="shared" si="28"/>
        <v>0</v>
      </c>
      <c r="G120" s="171">
        <f t="shared" si="29"/>
        <v>0</v>
      </c>
    </row>
    <row r="121" spans="1:7" x14ac:dyDescent="0.2">
      <c r="A121" s="168"/>
      <c r="B121" s="168"/>
      <c r="C121" s="168"/>
      <c r="D121" s="168"/>
      <c r="E121" s="169"/>
      <c r="F121" s="170">
        <f t="shared" si="28"/>
        <v>0</v>
      </c>
      <c r="G121" s="171"/>
    </row>
    <row r="122" spans="1:7" x14ac:dyDescent="0.2">
      <c r="A122" s="168"/>
      <c r="B122" s="168"/>
      <c r="C122" s="168"/>
      <c r="D122" s="168"/>
      <c r="E122" s="169"/>
      <c r="F122" s="170">
        <f t="shared" si="28"/>
        <v>0</v>
      </c>
      <c r="G122" s="171">
        <f t="shared" si="29"/>
        <v>0</v>
      </c>
    </row>
    <row r="123" spans="1:7" x14ac:dyDescent="0.2">
      <c r="A123" s="168"/>
      <c r="B123" s="168"/>
      <c r="C123" s="168"/>
      <c r="D123" s="168"/>
      <c r="E123" s="169"/>
      <c r="F123" s="170">
        <f t="shared" si="28"/>
        <v>0</v>
      </c>
      <c r="G123" s="171">
        <f t="shared" si="29"/>
        <v>0</v>
      </c>
    </row>
    <row r="124" spans="1:7" x14ac:dyDescent="0.2">
      <c r="A124" s="168"/>
      <c r="B124" s="168"/>
      <c r="C124" s="168"/>
      <c r="D124" s="168"/>
      <c r="E124" s="169"/>
      <c r="F124" s="170">
        <f t="shared" si="28"/>
        <v>0</v>
      </c>
      <c r="G124" s="171">
        <f t="shared" si="29"/>
        <v>0</v>
      </c>
    </row>
    <row r="125" spans="1:7" s="200" customFormat="1" x14ac:dyDescent="0.2">
      <c r="A125" s="186"/>
      <c r="B125" s="199" t="s">
        <v>29</v>
      </c>
      <c r="C125" s="187"/>
      <c r="D125" s="187"/>
      <c r="E125" s="188"/>
      <c r="F125" s="189"/>
      <c r="G125" s="171">
        <f>SUM(G119:G124)</f>
        <v>0</v>
      </c>
    </row>
    <row r="126" spans="1:7" x14ac:dyDescent="0.2">
      <c r="A126" s="3" t="s">
        <v>173</v>
      </c>
      <c r="B126" s="5" t="s">
        <v>192</v>
      </c>
      <c r="C126" s="168"/>
      <c r="D126" s="168"/>
      <c r="E126" s="169"/>
      <c r="F126" s="170">
        <f t="shared" ref="F126:F138" si="30">IF(D126&gt;0,F$1-D126+1,0)</f>
        <v>0</v>
      </c>
      <c r="G126" s="171">
        <f t="shared" ref="G126:G138" si="31">IF(F126=0,F126*0,IF(F126&lt;=5,E126/5,IF(F126&gt;5,F126/F126)))</f>
        <v>0</v>
      </c>
    </row>
    <row r="127" spans="1:7" x14ac:dyDescent="0.2">
      <c r="A127" s="167"/>
      <c r="B127" s="167"/>
      <c r="C127" s="168"/>
      <c r="D127" s="168"/>
      <c r="E127" s="169"/>
      <c r="F127" s="170">
        <f t="shared" si="30"/>
        <v>0</v>
      </c>
      <c r="G127" s="171">
        <f t="shared" si="31"/>
        <v>0</v>
      </c>
    </row>
    <row r="128" spans="1:7" x14ac:dyDescent="0.2">
      <c r="A128" s="167"/>
      <c r="B128" s="167"/>
      <c r="C128" s="168"/>
      <c r="D128" s="168"/>
      <c r="E128" s="169"/>
      <c r="F128" s="170">
        <f t="shared" si="30"/>
        <v>0</v>
      </c>
      <c r="G128" s="171"/>
    </row>
    <row r="129" spans="1:7" x14ac:dyDescent="0.2">
      <c r="A129" s="167"/>
      <c r="B129" s="167"/>
      <c r="C129" s="168"/>
      <c r="D129" s="168"/>
      <c r="E129" s="169"/>
      <c r="F129" s="170">
        <f t="shared" si="30"/>
        <v>0</v>
      </c>
      <c r="G129" s="171">
        <f t="shared" si="31"/>
        <v>0</v>
      </c>
    </row>
    <row r="130" spans="1:7" x14ac:dyDescent="0.2">
      <c r="A130" s="167"/>
      <c r="B130" s="167"/>
      <c r="C130" s="168"/>
      <c r="D130" s="168"/>
      <c r="E130" s="169"/>
      <c r="F130" s="170">
        <f t="shared" si="30"/>
        <v>0</v>
      </c>
      <c r="G130" s="171">
        <f t="shared" si="31"/>
        <v>0</v>
      </c>
    </row>
    <row r="131" spans="1:7" x14ac:dyDescent="0.2">
      <c r="A131" s="167"/>
      <c r="B131" s="167"/>
      <c r="C131" s="168"/>
      <c r="D131" s="168"/>
      <c r="E131" s="169"/>
      <c r="F131" s="170">
        <f t="shared" si="30"/>
        <v>0</v>
      </c>
      <c r="G131" s="171">
        <f t="shared" si="31"/>
        <v>0</v>
      </c>
    </row>
    <row r="132" spans="1:7" x14ac:dyDescent="0.2">
      <c r="A132" s="167"/>
      <c r="B132" s="167"/>
      <c r="C132" s="168"/>
      <c r="D132" s="168"/>
      <c r="E132" s="169"/>
      <c r="F132" s="170">
        <f t="shared" si="30"/>
        <v>0</v>
      </c>
      <c r="G132" s="171">
        <f t="shared" si="31"/>
        <v>0</v>
      </c>
    </row>
    <row r="133" spans="1:7" x14ac:dyDescent="0.2">
      <c r="A133" s="167"/>
      <c r="B133" s="167"/>
      <c r="C133" s="168"/>
      <c r="D133" s="168"/>
      <c r="E133" s="169"/>
      <c r="F133" s="170">
        <f t="shared" si="30"/>
        <v>0</v>
      </c>
      <c r="G133" s="171">
        <f t="shared" si="31"/>
        <v>0</v>
      </c>
    </row>
    <row r="134" spans="1:7" x14ac:dyDescent="0.2">
      <c r="A134" s="167"/>
      <c r="B134" s="167"/>
      <c r="C134" s="168"/>
      <c r="D134" s="168"/>
      <c r="E134" s="169"/>
      <c r="F134" s="170">
        <f t="shared" si="30"/>
        <v>0</v>
      </c>
      <c r="G134" s="171">
        <f t="shared" si="31"/>
        <v>0</v>
      </c>
    </row>
    <row r="135" spans="1:7" x14ac:dyDescent="0.2">
      <c r="A135" s="167"/>
      <c r="B135" s="167"/>
      <c r="C135" s="168"/>
      <c r="D135" s="168"/>
      <c r="E135" s="169"/>
      <c r="F135" s="170">
        <f t="shared" si="30"/>
        <v>0</v>
      </c>
      <c r="G135" s="171">
        <f t="shared" si="31"/>
        <v>0</v>
      </c>
    </row>
    <row r="136" spans="1:7" x14ac:dyDescent="0.2">
      <c r="A136" s="168"/>
      <c r="B136" s="168"/>
      <c r="C136" s="168"/>
      <c r="D136" s="168"/>
      <c r="E136" s="169"/>
      <c r="F136" s="170">
        <f t="shared" si="30"/>
        <v>0</v>
      </c>
      <c r="G136" s="171">
        <f t="shared" si="31"/>
        <v>0</v>
      </c>
    </row>
    <row r="137" spans="1:7" x14ac:dyDescent="0.2">
      <c r="A137" s="168"/>
      <c r="B137" s="168"/>
      <c r="C137" s="168"/>
      <c r="D137" s="168"/>
      <c r="E137" s="169"/>
      <c r="F137" s="170">
        <f t="shared" si="30"/>
        <v>0</v>
      </c>
      <c r="G137" s="171">
        <f t="shared" si="31"/>
        <v>0</v>
      </c>
    </row>
    <row r="138" spans="1:7" x14ac:dyDescent="0.2">
      <c r="A138" s="168"/>
      <c r="B138" s="168"/>
      <c r="C138" s="168"/>
      <c r="D138" s="168"/>
      <c r="E138" s="169"/>
      <c r="F138" s="170">
        <f t="shared" si="30"/>
        <v>0</v>
      </c>
      <c r="G138" s="171">
        <f t="shared" si="31"/>
        <v>0</v>
      </c>
    </row>
    <row r="139" spans="1:7" x14ac:dyDescent="0.2">
      <c r="A139" s="186"/>
      <c r="B139" s="199" t="s">
        <v>29</v>
      </c>
      <c r="C139" s="187"/>
      <c r="D139" s="187"/>
      <c r="E139" s="188"/>
      <c r="F139" s="189"/>
      <c r="G139" s="171">
        <f>SUM(G126:G138)</f>
        <v>0</v>
      </c>
    </row>
    <row r="140" spans="1:7" x14ac:dyDescent="0.2">
      <c r="A140" s="3" t="s">
        <v>172</v>
      </c>
      <c r="B140" s="4" t="s">
        <v>191</v>
      </c>
      <c r="C140" s="168"/>
      <c r="D140" s="168"/>
      <c r="E140" s="169"/>
      <c r="F140" s="170"/>
      <c r="G140" s="171">
        <f t="shared" ref="G140:G166" si="32">IF(F140=0,F140*0,IF(F140&lt;=5,E140/5,IF(F140&gt;5,F140/F140)))</f>
        <v>0</v>
      </c>
    </row>
    <row r="141" spans="1:7" x14ac:dyDescent="0.2">
      <c r="A141" s="168"/>
      <c r="B141" s="175"/>
      <c r="C141" s="168"/>
      <c r="D141" s="168"/>
      <c r="E141" s="169"/>
      <c r="F141" s="170"/>
      <c r="G141" s="171">
        <f t="shared" si="32"/>
        <v>0</v>
      </c>
    </row>
    <row r="142" spans="1:7" x14ac:dyDescent="0.2">
      <c r="A142" s="168"/>
      <c r="B142" s="168"/>
      <c r="C142" s="168"/>
      <c r="D142" s="168"/>
      <c r="E142" s="169"/>
      <c r="F142" s="170"/>
      <c r="G142" s="171">
        <f t="shared" si="32"/>
        <v>0</v>
      </c>
    </row>
    <row r="143" spans="1:7" x14ac:dyDescent="0.2">
      <c r="A143" s="168"/>
      <c r="B143" s="168"/>
      <c r="C143" s="168"/>
      <c r="D143" s="168"/>
      <c r="E143" s="169"/>
      <c r="F143" s="170"/>
      <c r="G143" s="171">
        <f t="shared" si="32"/>
        <v>0</v>
      </c>
    </row>
    <row r="144" spans="1:7" x14ac:dyDescent="0.2">
      <c r="A144" s="168"/>
      <c r="B144" s="168"/>
      <c r="C144" s="168"/>
      <c r="D144" s="168"/>
      <c r="E144" s="169"/>
      <c r="F144" s="170">
        <f t="shared" ref="F144:F166" si="33">IF(D144&gt;0,F$1-D144+1,0)</f>
        <v>0</v>
      </c>
      <c r="G144" s="171">
        <f t="shared" si="32"/>
        <v>0</v>
      </c>
    </row>
    <row r="145" spans="1:7" x14ac:dyDescent="0.2">
      <c r="A145" s="168"/>
      <c r="B145" s="168"/>
      <c r="C145" s="168"/>
      <c r="D145" s="168"/>
      <c r="E145" s="169"/>
      <c r="F145" s="170">
        <f t="shared" si="33"/>
        <v>0</v>
      </c>
      <c r="G145" s="171"/>
    </row>
    <row r="146" spans="1:7" x14ac:dyDescent="0.2">
      <c r="A146" s="168"/>
      <c r="B146" s="168"/>
      <c r="C146" s="168"/>
      <c r="D146" s="168"/>
      <c r="E146" s="169"/>
      <c r="F146" s="170">
        <f t="shared" si="33"/>
        <v>0</v>
      </c>
      <c r="G146" s="171">
        <f t="shared" si="32"/>
        <v>0</v>
      </c>
    </row>
    <row r="147" spans="1:7" x14ac:dyDescent="0.2">
      <c r="A147" s="168"/>
      <c r="B147" s="168"/>
      <c r="C147" s="168"/>
      <c r="D147" s="168"/>
      <c r="E147" s="169"/>
      <c r="F147" s="170">
        <f t="shared" si="33"/>
        <v>0</v>
      </c>
      <c r="G147" s="171">
        <f t="shared" si="32"/>
        <v>0</v>
      </c>
    </row>
    <row r="148" spans="1:7" x14ac:dyDescent="0.2">
      <c r="A148" s="168"/>
      <c r="B148" s="168"/>
      <c r="C148" s="168"/>
      <c r="D148" s="168"/>
      <c r="E148" s="169"/>
      <c r="F148" s="170">
        <f t="shared" si="33"/>
        <v>0</v>
      </c>
      <c r="G148" s="171">
        <f t="shared" si="32"/>
        <v>0</v>
      </c>
    </row>
    <row r="149" spans="1:7" x14ac:dyDescent="0.2">
      <c r="A149" s="168"/>
      <c r="B149" s="168"/>
      <c r="C149" s="168"/>
      <c r="D149" s="168"/>
      <c r="E149" s="169"/>
      <c r="F149" s="170">
        <f t="shared" si="33"/>
        <v>0</v>
      </c>
      <c r="G149" s="171">
        <f t="shared" si="32"/>
        <v>0</v>
      </c>
    </row>
    <row r="150" spans="1:7" x14ac:dyDescent="0.2">
      <c r="A150" s="168"/>
      <c r="B150" s="168"/>
      <c r="C150" s="168"/>
      <c r="D150" s="168"/>
      <c r="E150" s="169"/>
      <c r="F150" s="170">
        <f t="shared" si="33"/>
        <v>0</v>
      </c>
      <c r="G150" s="171">
        <f t="shared" si="32"/>
        <v>0</v>
      </c>
    </row>
    <row r="151" spans="1:7" x14ac:dyDescent="0.2">
      <c r="A151" s="168"/>
      <c r="B151" s="168"/>
      <c r="C151" s="168"/>
      <c r="D151" s="168"/>
      <c r="E151" s="169"/>
      <c r="F151" s="170">
        <f t="shared" si="33"/>
        <v>0</v>
      </c>
      <c r="G151" s="171">
        <f t="shared" si="32"/>
        <v>0</v>
      </c>
    </row>
    <row r="152" spans="1:7" x14ac:dyDescent="0.2">
      <c r="A152" s="168"/>
      <c r="B152" s="168"/>
      <c r="C152" s="168"/>
      <c r="D152" s="168"/>
      <c r="E152" s="169"/>
      <c r="F152" s="170">
        <f t="shared" si="33"/>
        <v>0</v>
      </c>
      <c r="G152" s="171">
        <f t="shared" si="32"/>
        <v>0</v>
      </c>
    </row>
    <row r="153" spans="1:7" x14ac:dyDescent="0.2">
      <c r="A153" s="168"/>
      <c r="B153" s="168"/>
      <c r="C153" s="168"/>
      <c r="D153" s="168"/>
      <c r="E153" s="169"/>
      <c r="F153" s="170">
        <f t="shared" si="33"/>
        <v>0</v>
      </c>
      <c r="G153" s="171">
        <f t="shared" si="32"/>
        <v>0</v>
      </c>
    </row>
    <row r="154" spans="1:7" x14ac:dyDescent="0.2">
      <c r="A154" s="168"/>
      <c r="B154" s="168"/>
      <c r="C154" s="168"/>
      <c r="D154" s="168"/>
      <c r="E154" s="169"/>
      <c r="F154" s="170">
        <f t="shared" si="33"/>
        <v>0</v>
      </c>
      <c r="G154" s="171">
        <f t="shared" si="32"/>
        <v>0</v>
      </c>
    </row>
    <row r="155" spans="1:7" x14ac:dyDescent="0.2">
      <c r="A155" s="168"/>
      <c r="B155" s="168"/>
      <c r="C155" s="168"/>
      <c r="D155" s="168"/>
      <c r="E155" s="169"/>
      <c r="F155" s="170">
        <f t="shared" si="33"/>
        <v>0</v>
      </c>
      <c r="G155" s="171">
        <f t="shared" si="32"/>
        <v>0</v>
      </c>
    </row>
    <row r="156" spans="1:7" x14ac:dyDescent="0.2">
      <c r="A156" s="168"/>
      <c r="B156" s="168"/>
      <c r="C156" s="168"/>
      <c r="D156" s="168"/>
      <c r="E156" s="169"/>
      <c r="F156" s="170">
        <f t="shared" si="33"/>
        <v>0</v>
      </c>
      <c r="G156" s="171">
        <f t="shared" si="32"/>
        <v>0</v>
      </c>
    </row>
    <row r="157" spans="1:7" x14ac:dyDescent="0.2">
      <c r="A157" s="168"/>
      <c r="B157" s="168"/>
      <c r="C157" s="168"/>
      <c r="D157" s="168"/>
      <c r="E157" s="169"/>
      <c r="F157" s="170">
        <f t="shared" si="33"/>
        <v>0</v>
      </c>
      <c r="G157" s="171">
        <f t="shared" si="32"/>
        <v>0</v>
      </c>
    </row>
    <row r="158" spans="1:7" x14ac:dyDescent="0.2">
      <c r="A158" s="168"/>
      <c r="B158" s="168"/>
      <c r="C158" s="168"/>
      <c r="D158" s="168"/>
      <c r="E158" s="169"/>
      <c r="F158" s="170">
        <f t="shared" si="33"/>
        <v>0</v>
      </c>
      <c r="G158" s="171">
        <f t="shared" si="32"/>
        <v>0</v>
      </c>
    </row>
    <row r="159" spans="1:7" x14ac:dyDescent="0.2">
      <c r="A159" s="168"/>
      <c r="B159" s="168"/>
      <c r="C159" s="168"/>
      <c r="D159" s="168"/>
      <c r="E159" s="169"/>
      <c r="F159" s="170">
        <f t="shared" si="33"/>
        <v>0</v>
      </c>
      <c r="G159" s="171">
        <f t="shared" si="32"/>
        <v>0</v>
      </c>
    </row>
    <row r="160" spans="1:7" s="200" customFormat="1" x14ac:dyDescent="0.2">
      <c r="A160" s="168"/>
      <c r="B160" s="168"/>
      <c r="C160" s="168"/>
      <c r="D160" s="168"/>
      <c r="E160" s="169"/>
      <c r="F160" s="170">
        <f t="shared" si="33"/>
        <v>0</v>
      </c>
      <c r="G160" s="171">
        <f t="shared" si="32"/>
        <v>0</v>
      </c>
    </row>
    <row r="161" spans="1:7" x14ac:dyDescent="0.2">
      <c r="A161" s="168"/>
      <c r="B161" s="168"/>
      <c r="C161" s="168"/>
      <c r="D161" s="168"/>
      <c r="E161" s="169"/>
      <c r="F161" s="170">
        <f t="shared" si="33"/>
        <v>0</v>
      </c>
      <c r="G161" s="171">
        <f t="shared" si="32"/>
        <v>0</v>
      </c>
    </row>
    <row r="162" spans="1:7" x14ac:dyDescent="0.2">
      <c r="A162" s="168"/>
      <c r="B162" s="168"/>
      <c r="C162" s="168"/>
      <c r="D162" s="168"/>
      <c r="E162" s="169"/>
      <c r="F162" s="170">
        <f t="shared" si="33"/>
        <v>0</v>
      </c>
      <c r="G162" s="171">
        <f t="shared" si="32"/>
        <v>0</v>
      </c>
    </row>
    <row r="163" spans="1:7" x14ac:dyDescent="0.2">
      <c r="A163" s="168"/>
      <c r="B163" s="168"/>
      <c r="C163" s="168"/>
      <c r="D163" s="168"/>
      <c r="E163" s="169"/>
      <c r="F163" s="170">
        <f t="shared" si="33"/>
        <v>0</v>
      </c>
      <c r="G163" s="171">
        <f t="shared" si="32"/>
        <v>0</v>
      </c>
    </row>
    <row r="164" spans="1:7" x14ac:dyDescent="0.2">
      <c r="A164" s="168"/>
      <c r="B164" s="168"/>
      <c r="C164" s="168"/>
      <c r="D164" s="168"/>
      <c r="E164" s="169"/>
      <c r="F164" s="170">
        <f t="shared" si="33"/>
        <v>0</v>
      </c>
      <c r="G164" s="171">
        <f t="shared" si="32"/>
        <v>0</v>
      </c>
    </row>
    <row r="165" spans="1:7" x14ac:dyDescent="0.2">
      <c r="A165" s="168"/>
      <c r="B165" s="168"/>
      <c r="C165" s="168"/>
      <c r="D165" s="168"/>
      <c r="E165" s="169"/>
      <c r="F165" s="170">
        <f t="shared" si="33"/>
        <v>0</v>
      </c>
      <c r="G165" s="171">
        <f t="shared" si="32"/>
        <v>0</v>
      </c>
    </row>
    <row r="166" spans="1:7" x14ac:dyDescent="0.2">
      <c r="A166" s="168"/>
      <c r="B166" s="168"/>
      <c r="C166" s="168"/>
      <c r="D166" s="168"/>
      <c r="E166" s="169"/>
      <c r="F166" s="170">
        <f t="shared" si="33"/>
        <v>0</v>
      </c>
      <c r="G166" s="171">
        <f t="shared" si="32"/>
        <v>0</v>
      </c>
    </row>
    <row r="167" spans="1:7" s="200" customFormat="1" x14ac:dyDescent="0.2">
      <c r="A167" s="186"/>
      <c r="B167" s="199" t="s">
        <v>29</v>
      </c>
      <c r="C167" s="187"/>
      <c r="D167" s="187"/>
      <c r="E167" s="188"/>
      <c r="F167" s="189"/>
      <c r="G167" s="171">
        <f>SUM(G140:G166)</f>
        <v>0</v>
      </c>
    </row>
    <row r="168" spans="1:7" x14ac:dyDescent="0.2">
      <c r="A168" s="167" t="s">
        <v>174</v>
      </c>
      <c r="B168" s="167" t="s">
        <v>193</v>
      </c>
      <c r="C168" s="168"/>
      <c r="D168" s="168"/>
      <c r="E168" s="169"/>
      <c r="F168" s="170">
        <f>IF(D168&gt;0,F$1-D168+1,0)</f>
        <v>0</v>
      </c>
      <c r="G168" s="171">
        <f t="shared" ref="G168:G173" si="34">IF(F168=0,F168*0,IF(F168&lt;=5,E168/5,IF(F168&gt;5,F168/F168)))</f>
        <v>0</v>
      </c>
    </row>
    <row r="169" spans="1:7" x14ac:dyDescent="0.2">
      <c r="A169" s="168"/>
      <c r="B169" s="175"/>
      <c r="C169" s="168" t="s">
        <v>255</v>
      </c>
      <c r="D169" s="168"/>
      <c r="E169" s="169"/>
      <c r="F169" s="170">
        <f>IF(D169&gt;0,F$1-D169+1,0)</f>
        <v>0</v>
      </c>
      <c r="G169" s="171">
        <f>I7</f>
        <v>3446.67</v>
      </c>
    </row>
    <row r="170" spans="1:7" x14ac:dyDescent="0.2">
      <c r="A170" s="168"/>
      <c r="B170" s="168"/>
      <c r="C170" s="168"/>
      <c r="D170" s="168"/>
      <c r="E170" s="169"/>
      <c r="F170" s="170">
        <f t="shared" ref="F170:F173" si="35">IF(D170&gt;0,F$1-D170+1,0)</f>
        <v>0</v>
      </c>
      <c r="G170" s="171"/>
    </row>
    <row r="171" spans="1:7" x14ac:dyDescent="0.2">
      <c r="A171" s="168"/>
      <c r="B171" s="168"/>
      <c r="C171" s="168"/>
      <c r="D171" s="168"/>
      <c r="E171" s="169"/>
      <c r="F171" s="170">
        <f t="shared" si="35"/>
        <v>0</v>
      </c>
      <c r="G171" s="171">
        <f t="shared" si="34"/>
        <v>0</v>
      </c>
    </row>
    <row r="172" spans="1:7" x14ac:dyDescent="0.2">
      <c r="A172" s="168"/>
      <c r="B172" s="168"/>
      <c r="C172" s="168"/>
      <c r="D172" s="168"/>
      <c r="E172" s="169"/>
      <c r="F172" s="170">
        <f t="shared" si="35"/>
        <v>0</v>
      </c>
      <c r="G172" s="171">
        <f t="shared" si="34"/>
        <v>0</v>
      </c>
    </row>
    <row r="173" spans="1:7" x14ac:dyDescent="0.2">
      <c r="A173" s="168"/>
      <c r="B173" s="168"/>
      <c r="C173" s="168"/>
      <c r="D173" s="168"/>
      <c r="E173" s="169"/>
      <c r="F173" s="170">
        <f t="shared" si="35"/>
        <v>0</v>
      </c>
      <c r="G173" s="171">
        <f t="shared" si="34"/>
        <v>0</v>
      </c>
    </row>
    <row r="174" spans="1:7" s="200" customFormat="1" x14ac:dyDescent="0.2">
      <c r="A174" s="186"/>
      <c r="B174" s="199" t="s">
        <v>29</v>
      </c>
      <c r="C174" s="187"/>
      <c r="D174" s="187"/>
      <c r="E174" s="188"/>
      <c r="F174" s="189"/>
      <c r="G174" s="171">
        <f>SUM(G168:G173)</f>
        <v>3446.67</v>
      </c>
    </row>
    <row r="175" spans="1:7" x14ac:dyDescent="0.2">
      <c r="A175" s="167" t="s">
        <v>175</v>
      </c>
      <c r="B175" s="167" t="s">
        <v>194</v>
      </c>
      <c r="C175" s="168"/>
      <c r="D175" s="168"/>
      <c r="E175" s="169"/>
      <c r="F175" s="170">
        <f t="shared" ref="F175:F192" si="36">IF(D175&gt;0,F$1-D175+1,0)</f>
        <v>0</v>
      </c>
      <c r="G175" s="171">
        <f t="shared" ref="G175:G180" si="37">IF(F175=0,F175*0,IF(F175&lt;=5,E175/5,IF(F175&gt;5,F175/F175)))</f>
        <v>0</v>
      </c>
    </row>
    <row r="176" spans="1:7" x14ac:dyDescent="0.2">
      <c r="A176" s="168"/>
      <c r="B176" s="175"/>
      <c r="C176" s="168" t="s">
        <v>257</v>
      </c>
      <c r="D176" s="168"/>
      <c r="E176" s="169"/>
      <c r="F176" s="170">
        <f t="shared" si="36"/>
        <v>0</v>
      </c>
      <c r="G176" s="171">
        <f>I12</f>
        <v>4563.33</v>
      </c>
    </row>
    <row r="177" spans="1:7" x14ac:dyDescent="0.2">
      <c r="A177" s="168"/>
      <c r="B177" s="168"/>
      <c r="C177" s="168"/>
      <c r="D177" s="168"/>
      <c r="E177" s="169"/>
      <c r="F177" s="170">
        <f t="shared" si="36"/>
        <v>0</v>
      </c>
      <c r="G177" s="171">
        <f t="shared" si="37"/>
        <v>0</v>
      </c>
    </row>
    <row r="178" spans="1:7" x14ac:dyDescent="0.2">
      <c r="A178" s="168"/>
      <c r="B178" s="168"/>
      <c r="C178" s="168"/>
      <c r="D178" s="168"/>
      <c r="E178" s="169"/>
      <c r="F178" s="170">
        <f t="shared" si="36"/>
        <v>0</v>
      </c>
      <c r="G178" s="171"/>
    </row>
    <row r="179" spans="1:7" x14ac:dyDescent="0.2">
      <c r="A179" s="168"/>
      <c r="B179" s="168"/>
      <c r="C179" s="168"/>
      <c r="D179" s="168"/>
      <c r="E179" s="169"/>
      <c r="F179" s="170">
        <f t="shared" si="36"/>
        <v>0</v>
      </c>
      <c r="G179" s="171">
        <f t="shared" si="37"/>
        <v>0</v>
      </c>
    </row>
    <row r="180" spans="1:7" x14ac:dyDescent="0.2">
      <c r="A180" s="168"/>
      <c r="B180" s="168"/>
      <c r="C180" s="168"/>
      <c r="D180" s="168"/>
      <c r="E180" s="169"/>
      <c r="F180" s="170">
        <f t="shared" si="36"/>
        <v>0</v>
      </c>
      <c r="G180" s="171">
        <f t="shared" si="37"/>
        <v>0</v>
      </c>
    </row>
    <row r="181" spans="1:7" x14ac:dyDescent="0.2">
      <c r="A181" s="186"/>
      <c r="B181" s="199" t="s">
        <v>29</v>
      </c>
      <c r="C181" s="187"/>
      <c r="D181" s="187"/>
      <c r="E181" s="188"/>
      <c r="F181" s="189"/>
      <c r="G181" s="171">
        <f>SUM(G175:G180)</f>
        <v>4563.33</v>
      </c>
    </row>
    <row r="182" spans="1:7" x14ac:dyDescent="0.2">
      <c r="A182" s="167" t="s">
        <v>176</v>
      </c>
      <c r="B182" s="167" t="s">
        <v>195</v>
      </c>
      <c r="C182" s="168"/>
      <c r="D182" s="168"/>
      <c r="E182" s="169"/>
      <c r="F182" s="170">
        <f t="shared" si="36"/>
        <v>0</v>
      </c>
      <c r="G182" s="171">
        <f t="shared" ref="G182:G192" si="38">IF(F182=0,F182*0,IF(F182&lt;=5,E182/5,IF(F182&gt;5,F182/F182)))</f>
        <v>0</v>
      </c>
    </row>
    <row r="183" spans="1:7" x14ac:dyDescent="0.2">
      <c r="A183" s="168"/>
      <c r="B183" s="175"/>
      <c r="C183" s="168"/>
      <c r="D183" s="168"/>
      <c r="E183" s="169"/>
      <c r="F183" s="170">
        <f t="shared" si="36"/>
        <v>0</v>
      </c>
      <c r="G183" s="171">
        <f t="shared" si="38"/>
        <v>0</v>
      </c>
    </row>
    <row r="184" spans="1:7" x14ac:dyDescent="0.2">
      <c r="A184" s="168"/>
      <c r="B184" s="168"/>
      <c r="C184" s="168"/>
      <c r="D184" s="168"/>
      <c r="E184" s="169"/>
      <c r="F184" s="170">
        <f t="shared" si="36"/>
        <v>0</v>
      </c>
      <c r="G184" s="171">
        <f t="shared" si="38"/>
        <v>0</v>
      </c>
    </row>
    <row r="185" spans="1:7" x14ac:dyDescent="0.2">
      <c r="A185" s="168"/>
      <c r="B185" s="168"/>
      <c r="C185" s="168"/>
      <c r="D185" s="168"/>
      <c r="E185" s="169"/>
      <c r="F185" s="170">
        <f t="shared" si="36"/>
        <v>0</v>
      </c>
      <c r="G185" s="171">
        <f t="shared" si="38"/>
        <v>0</v>
      </c>
    </row>
    <row r="186" spans="1:7" s="106" customFormat="1" x14ac:dyDescent="0.2">
      <c r="A186" s="168"/>
      <c r="B186" s="168"/>
      <c r="C186" s="168"/>
      <c r="D186" s="168"/>
      <c r="E186" s="169"/>
      <c r="F186" s="170">
        <f t="shared" si="36"/>
        <v>0</v>
      </c>
      <c r="G186" s="171">
        <f t="shared" si="38"/>
        <v>0</v>
      </c>
    </row>
    <row r="187" spans="1:7" x14ac:dyDescent="0.2">
      <c r="A187" s="168"/>
      <c r="B187" s="168"/>
      <c r="C187" s="168"/>
      <c r="D187" s="168"/>
      <c r="E187" s="169"/>
      <c r="F187" s="170">
        <f t="shared" si="36"/>
        <v>0</v>
      </c>
      <c r="G187" s="171">
        <f t="shared" si="38"/>
        <v>0</v>
      </c>
    </row>
    <row r="188" spans="1:7" x14ac:dyDescent="0.2">
      <c r="A188" s="168"/>
      <c r="B188" s="168"/>
      <c r="C188" s="168"/>
      <c r="D188" s="168"/>
      <c r="E188" s="169"/>
      <c r="F188" s="170">
        <f t="shared" si="36"/>
        <v>0</v>
      </c>
      <c r="G188" s="171"/>
    </row>
    <row r="189" spans="1:7" x14ac:dyDescent="0.2">
      <c r="A189" s="168"/>
      <c r="B189" s="168"/>
      <c r="C189" s="168"/>
      <c r="D189" s="168"/>
      <c r="E189" s="169"/>
      <c r="F189" s="170">
        <f t="shared" si="36"/>
        <v>0</v>
      </c>
      <c r="G189" s="171">
        <f t="shared" si="38"/>
        <v>0</v>
      </c>
    </row>
    <row r="190" spans="1:7" x14ac:dyDescent="0.2">
      <c r="A190" s="168"/>
      <c r="B190" s="168"/>
      <c r="C190" s="168"/>
      <c r="D190" s="168"/>
      <c r="E190" s="169"/>
      <c r="F190" s="170">
        <f t="shared" si="36"/>
        <v>0</v>
      </c>
      <c r="G190" s="171">
        <f t="shared" si="38"/>
        <v>0</v>
      </c>
    </row>
    <row r="191" spans="1:7" x14ac:dyDescent="0.2">
      <c r="A191" s="168"/>
      <c r="B191" s="168"/>
      <c r="C191" s="168"/>
      <c r="D191" s="168"/>
      <c r="E191" s="169"/>
      <c r="F191" s="170">
        <f t="shared" si="36"/>
        <v>0</v>
      </c>
      <c r="G191" s="171">
        <f t="shared" si="38"/>
        <v>0</v>
      </c>
    </row>
    <row r="192" spans="1:7" x14ac:dyDescent="0.2">
      <c r="A192" s="168"/>
      <c r="B192" s="168"/>
      <c r="C192" s="168"/>
      <c r="D192" s="168"/>
      <c r="E192" s="169"/>
      <c r="F192" s="170">
        <f t="shared" si="36"/>
        <v>0</v>
      </c>
      <c r="G192" s="171">
        <f t="shared" si="38"/>
        <v>0</v>
      </c>
    </row>
    <row r="193" spans="1:7" s="200" customFormat="1" x14ac:dyDescent="0.2">
      <c r="A193" s="187"/>
      <c r="B193" s="187"/>
      <c r="C193" s="187"/>
      <c r="D193" s="187"/>
      <c r="E193" s="188"/>
      <c r="F193" s="189" t="str">
        <f t="shared" ref="F193" si="39">IF(C193="","",$F$1-D193)</f>
        <v/>
      </c>
      <c r="G193" s="171">
        <f>SUM(G182:G192)</f>
        <v>0</v>
      </c>
    </row>
    <row r="194" spans="1:7" x14ac:dyDescent="0.2">
      <c r="A194" s="3" t="s">
        <v>178</v>
      </c>
      <c r="B194" s="5" t="s">
        <v>179</v>
      </c>
      <c r="C194" s="168"/>
      <c r="D194" s="168"/>
      <c r="E194" s="169"/>
      <c r="F194" s="170">
        <f t="shared" ref="F194:F199" si="40">IF(D194&gt;0,F$1-D194+1,0)</f>
        <v>0</v>
      </c>
      <c r="G194" s="171">
        <f t="shared" ref="G194:G199" si="41">IF(F194=0,F194*0,IF(F194&lt;=5,E194/5,IF(F194&gt;5,F194/F194)))</f>
        <v>0</v>
      </c>
    </row>
    <row r="195" spans="1:7" x14ac:dyDescent="0.2">
      <c r="A195" s="168"/>
      <c r="B195" s="175"/>
      <c r="C195" s="168"/>
      <c r="D195" s="168"/>
      <c r="E195" s="169"/>
      <c r="F195" s="170">
        <f t="shared" si="40"/>
        <v>0</v>
      </c>
      <c r="G195" s="171">
        <f t="shared" si="41"/>
        <v>0</v>
      </c>
    </row>
    <row r="196" spans="1:7" x14ac:dyDescent="0.2">
      <c r="A196" s="168"/>
      <c r="B196" s="168"/>
      <c r="C196" s="168"/>
      <c r="D196" s="168"/>
      <c r="E196" s="169"/>
      <c r="F196" s="170">
        <f t="shared" si="40"/>
        <v>0</v>
      </c>
      <c r="G196" s="171">
        <f t="shared" si="41"/>
        <v>0</v>
      </c>
    </row>
    <row r="197" spans="1:7" x14ac:dyDescent="0.2">
      <c r="A197" s="168"/>
      <c r="B197" s="168"/>
      <c r="C197" s="168"/>
      <c r="D197" s="168"/>
      <c r="E197" s="169"/>
      <c r="F197" s="170">
        <f t="shared" si="40"/>
        <v>0</v>
      </c>
      <c r="G197" s="171"/>
    </row>
    <row r="198" spans="1:7" x14ac:dyDescent="0.2">
      <c r="A198" s="168"/>
      <c r="B198" s="168"/>
      <c r="C198" s="168"/>
      <c r="D198" s="168"/>
      <c r="E198" s="169"/>
      <c r="F198" s="170">
        <f t="shared" si="40"/>
        <v>0</v>
      </c>
      <c r="G198" s="171">
        <f t="shared" si="41"/>
        <v>0</v>
      </c>
    </row>
    <row r="199" spans="1:7" s="106" customFormat="1" x14ac:dyDescent="0.2">
      <c r="A199" s="168"/>
      <c r="B199" s="168"/>
      <c r="C199" s="168"/>
      <c r="D199" s="168"/>
      <c r="E199" s="169"/>
      <c r="F199" s="170">
        <f t="shared" si="40"/>
        <v>0</v>
      </c>
      <c r="G199" s="171">
        <f t="shared" si="41"/>
        <v>0</v>
      </c>
    </row>
    <row r="200" spans="1:7" x14ac:dyDescent="0.2">
      <c r="A200" s="201"/>
      <c r="B200" s="202"/>
      <c r="C200" s="203"/>
      <c r="D200" s="203"/>
      <c r="E200" s="204"/>
      <c r="F200" s="205"/>
      <c r="G200" s="206">
        <f>SUM(G194:G199)</f>
        <v>0</v>
      </c>
    </row>
    <row r="201" spans="1:7" x14ac:dyDescent="0.2">
      <c r="A201" s="3" t="s">
        <v>177</v>
      </c>
      <c r="B201" s="5" t="s">
        <v>196</v>
      </c>
      <c r="C201" s="168"/>
      <c r="D201" s="168"/>
      <c r="E201" s="169"/>
      <c r="F201" s="170">
        <f t="shared" ref="F201:F205" si="42">IF(D201&gt;0,F$1-D201+1,0)</f>
        <v>0</v>
      </c>
      <c r="G201" s="171">
        <f t="shared" ref="G201:G205" si="43">IF(F201=0,F201*0,IF(F201&lt;=5,E201/5,IF(F201&gt;5,F201/F201)))</f>
        <v>0</v>
      </c>
    </row>
    <row r="202" spans="1:7" x14ac:dyDescent="0.2">
      <c r="A202" s="168"/>
      <c r="B202" s="175"/>
      <c r="C202" s="168"/>
      <c r="D202" s="168"/>
      <c r="E202" s="169"/>
      <c r="F202" s="170">
        <f t="shared" si="42"/>
        <v>0</v>
      </c>
      <c r="G202" s="171">
        <f t="shared" si="43"/>
        <v>0</v>
      </c>
    </row>
    <row r="203" spans="1:7" x14ac:dyDescent="0.2">
      <c r="A203" s="168"/>
      <c r="B203" s="168"/>
      <c r="C203" s="168"/>
      <c r="D203" s="168"/>
      <c r="E203" s="169"/>
      <c r="F203" s="170">
        <f t="shared" si="42"/>
        <v>0</v>
      </c>
      <c r="G203" s="171"/>
    </row>
    <row r="204" spans="1:7" x14ac:dyDescent="0.2">
      <c r="A204" s="168"/>
      <c r="B204" s="168"/>
      <c r="C204" s="168"/>
      <c r="D204" s="168"/>
      <c r="E204" s="169"/>
      <c r="F204" s="170">
        <f t="shared" si="42"/>
        <v>0</v>
      </c>
      <c r="G204" s="171">
        <f t="shared" si="43"/>
        <v>0</v>
      </c>
    </row>
    <row r="205" spans="1:7" x14ac:dyDescent="0.2">
      <c r="A205" s="168"/>
      <c r="B205" s="168"/>
      <c r="C205" s="168"/>
      <c r="D205" s="168"/>
      <c r="E205" s="169"/>
      <c r="F205" s="170">
        <f t="shared" si="42"/>
        <v>0</v>
      </c>
      <c r="G205" s="171">
        <f t="shared" si="43"/>
        <v>0</v>
      </c>
    </row>
    <row r="206" spans="1:7" x14ac:dyDescent="0.2">
      <c r="A206" s="187"/>
      <c r="B206" s="187"/>
      <c r="C206" s="187"/>
      <c r="D206" s="187"/>
      <c r="E206" s="188"/>
      <c r="F206" s="189" t="str">
        <f t="shared" ref="F206" si="44">IF(C206="","",$F$1-D206)</f>
        <v/>
      </c>
      <c r="G206" s="171">
        <f>SUM(G201:G205)</f>
        <v>0</v>
      </c>
    </row>
    <row r="207" spans="1:7" x14ac:dyDescent="0.2">
      <c r="E207" s="207" t="s">
        <v>5</v>
      </c>
      <c r="G207" s="208">
        <f>G206+G200+G193+G181+G174+G167+G139+G125+G118+G112+G107+G87+G78+G68+G62+G55+G48+G41+G34+G28+G22+G16+G10</f>
        <v>86237.6</v>
      </c>
    </row>
    <row r="209" spans="5:7" x14ac:dyDescent="0.2">
      <c r="E209" s="385" t="s">
        <v>201</v>
      </c>
      <c r="F209" s="385"/>
      <c r="G209" s="35">
        <f>I24</f>
        <v>86237.6</v>
      </c>
    </row>
    <row r="210" spans="5:7" x14ac:dyDescent="0.2">
      <c r="E210" s="385" t="s">
        <v>200</v>
      </c>
      <c r="F210" s="385"/>
      <c r="G210" s="33">
        <f>G209-G207</f>
        <v>0</v>
      </c>
    </row>
  </sheetData>
  <mergeCells count="3">
    <mergeCell ref="E209:F209"/>
    <mergeCell ref="E210:F210"/>
    <mergeCell ref="H2:I2"/>
  </mergeCells>
  <printOptions horizontalCentered="1"/>
  <pageMargins left="0.15748031496062992" right="0" top="0.39370078740157483" bottom="0.59055118110236227" header="0.51181102362204722" footer="0.51181102362204722"/>
  <pageSetup paperSize="9" scale="41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0" sqref="D10"/>
    </sheetView>
  </sheetViews>
  <sheetFormatPr defaultColWidth="9.125" defaultRowHeight="12.75" x14ac:dyDescent="0.2"/>
  <cols>
    <col min="1" max="1" width="6.875" style="211" customWidth="1"/>
    <col min="2" max="2" width="46.625" style="211" bestFit="1" customWidth="1"/>
    <col min="3" max="3" width="8.5" style="211" customWidth="1"/>
    <col min="4" max="4" width="8.125" style="211" customWidth="1"/>
    <col min="5" max="5" width="6.75" style="211" customWidth="1"/>
    <col min="6" max="6" width="9.375" style="211" customWidth="1"/>
    <col min="7" max="7" width="7.125" style="211" bestFit="1" customWidth="1"/>
    <col min="8" max="8" width="9.625" style="211" customWidth="1"/>
    <col min="9" max="9" width="10.875" style="211" customWidth="1"/>
    <col min="10" max="10" width="11.5" style="211" customWidth="1"/>
    <col min="11" max="11" width="10.25" style="211" customWidth="1"/>
    <col min="12" max="16384" width="9.125" style="211"/>
  </cols>
  <sheetData>
    <row r="1" spans="1:12" ht="38.25" x14ac:dyDescent="0.2">
      <c r="A1" s="209" t="s">
        <v>0</v>
      </c>
      <c r="B1" s="209" t="s">
        <v>1</v>
      </c>
      <c r="C1" s="210" t="s">
        <v>85</v>
      </c>
      <c r="D1" s="210" t="s">
        <v>86</v>
      </c>
      <c r="E1" s="210" t="s">
        <v>87</v>
      </c>
      <c r="F1" s="210" t="s">
        <v>8</v>
      </c>
      <c r="G1" s="210" t="s">
        <v>7</v>
      </c>
      <c r="H1" s="210" t="s">
        <v>88</v>
      </c>
      <c r="I1" s="210" t="s">
        <v>89</v>
      </c>
      <c r="J1" s="210" t="s">
        <v>90</v>
      </c>
      <c r="K1" s="210" t="s">
        <v>91</v>
      </c>
    </row>
    <row r="2" spans="1:12" x14ac:dyDescent="0.2">
      <c r="A2" s="58" t="s">
        <v>156</v>
      </c>
      <c r="B2" s="59" t="s">
        <v>85</v>
      </c>
      <c r="C2" s="214">
        <f>'3สาธารณูปโภค'!E5</f>
        <v>1.6817636964695788</v>
      </c>
      <c r="D2" s="215"/>
      <c r="E2" s="215"/>
      <c r="F2" s="216"/>
      <c r="G2" s="217"/>
      <c r="H2" s="217"/>
      <c r="I2" s="214">
        <f>'3สาธารณูปโภค'!E5</f>
        <v>1.6817636964695788</v>
      </c>
      <c r="J2" s="215"/>
      <c r="K2" s="217"/>
    </row>
    <row r="3" spans="1:12" x14ac:dyDescent="0.2">
      <c r="A3" s="62" t="s">
        <v>160</v>
      </c>
      <c r="B3" s="63" t="s">
        <v>7</v>
      </c>
      <c r="C3" s="218">
        <f>'3สาธารณูปโภค'!E6</f>
        <v>0.18090885002649709</v>
      </c>
      <c r="D3" s="219"/>
      <c r="E3" s="219"/>
      <c r="F3" s="220"/>
      <c r="G3" s="221"/>
      <c r="H3" s="221"/>
      <c r="I3" s="218">
        <f>'3สาธารณูปโภค'!E6</f>
        <v>0.18090885002649709</v>
      </c>
      <c r="J3" s="219"/>
      <c r="K3" s="221"/>
      <c r="L3" s="212" t="s">
        <v>135</v>
      </c>
    </row>
    <row r="4" spans="1:12" x14ac:dyDescent="0.2">
      <c r="A4" s="62" t="s">
        <v>158</v>
      </c>
      <c r="B4" s="63" t="s">
        <v>181</v>
      </c>
      <c r="C4" s="218">
        <f>'3สาธารณูปโภค'!E7</f>
        <v>0.2924710424710425</v>
      </c>
      <c r="D4" s="219"/>
      <c r="E4" s="219"/>
      <c r="F4" s="220"/>
      <c r="G4" s="221"/>
      <c r="H4" s="221"/>
      <c r="I4" s="218">
        <f>'3สาธารณูปโภค'!E7</f>
        <v>0.2924710424710425</v>
      </c>
      <c r="J4" s="219"/>
      <c r="K4" s="221"/>
      <c r="L4" s="212" t="s">
        <v>136</v>
      </c>
    </row>
    <row r="5" spans="1:12" x14ac:dyDescent="0.2">
      <c r="A5" s="62" t="s">
        <v>159</v>
      </c>
      <c r="B5" s="63" t="s">
        <v>8</v>
      </c>
      <c r="C5" s="218">
        <f>'3สาธารณูปโภค'!E8</f>
        <v>0.29874517374517373</v>
      </c>
      <c r="D5" s="219"/>
      <c r="E5" s="219"/>
      <c r="F5" s="220"/>
      <c r="G5" s="221"/>
      <c r="H5" s="221"/>
      <c r="I5" s="218">
        <f>'3สาธารณูปโภค'!E8</f>
        <v>0.29874517374517373</v>
      </c>
      <c r="J5" s="219"/>
      <c r="K5" s="221"/>
    </row>
    <row r="6" spans="1:12" x14ac:dyDescent="0.2">
      <c r="A6" s="62" t="s">
        <v>163</v>
      </c>
      <c r="B6" s="66" t="s">
        <v>183</v>
      </c>
      <c r="C6" s="218">
        <f>'3สาธารณูปโภค'!E9</f>
        <v>0.26184798243621771</v>
      </c>
      <c r="D6" s="219"/>
      <c r="E6" s="219"/>
      <c r="F6" s="220"/>
      <c r="G6" s="221"/>
      <c r="H6" s="221"/>
      <c r="I6" s="218">
        <f>'3สาธารณูปโภค'!E9</f>
        <v>0.26184798243621771</v>
      </c>
      <c r="J6" s="219"/>
      <c r="K6" s="221"/>
    </row>
    <row r="7" spans="1:12" x14ac:dyDescent="0.2">
      <c r="A7" s="62" t="s">
        <v>162</v>
      </c>
      <c r="B7" s="66" t="s">
        <v>89</v>
      </c>
      <c r="C7" s="218">
        <f>'3สาธารณูปโภค'!E10</f>
        <v>0.14328614328614331</v>
      </c>
      <c r="D7" s="219"/>
      <c r="E7" s="219"/>
      <c r="F7" s="220"/>
      <c r="G7" s="221"/>
      <c r="H7" s="221"/>
      <c r="I7" s="218">
        <f>'3สาธารณูปโภค'!E10</f>
        <v>0.14328614328614331</v>
      </c>
      <c r="J7" s="219"/>
      <c r="K7" s="221"/>
    </row>
    <row r="8" spans="1:12" x14ac:dyDescent="0.2">
      <c r="A8" s="62" t="s">
        <v>161</v>
      </c>
      <c r="B8" s="63" t="s">
        <v>182</v>
      </c>
      <c r="C8" s="218">
        <f>'3สาธารณูปโภค'!E11</f>
        <v>0.96614051025815728</v>
      </c>
      <c r="D8" s="219"/>
      <c r="E8" s="219"/>
      <c r="F8" s="222"/>
      <c r="G8" s="221"/>
      <c r="H8" s="221"/>
      <c r="I8" s="218">
        <f>'3สาธารณูปโภค'!E11</f>
        <v>0.96614051025815728</v>
      </c>
      <c r="J8" s="219"/>
      <c r="K8" s="221"/>
    </row>
    <row r="9" spans="1:12" x14ac:dyDescent="0.2">
      <c r="A9" s="62" t="s">
        <v>164</v>
      </c>
      <c r="B9" s="66" t="s">
        <v>91</v>
      </c>
      <c r="C9" s="218">
        <f>'3สาธารณูปโภค'!E12</f>
        <v>0.16649159663865548</v>
      </c>
      <c r="D9" s="219"/>
      <c r="E9" s="219"/>
      <c r="F9" s="222"/>
      <c r="G9" s="221"/>
      <c r="H9" s="221"/>
      <c r="I9" s="218">
        <f>'3สาธารณูปโภค'!E12</f>
        <v>0.16649159663865548</v>
      </c>
      <c r="J9" s="219"/>
      <c r="K9" s="221"/>
    </row>
    <row r="10" spans="1:12" x14ac:dyDescent="0.2">
      <c r="A10" s="62" t="s">
        <v>157</v>
      </c>
      <c r="B10" s="63" t="s">
        <v>180</v>
      </c>
      <c r="C10" s="218">
        <f>'3สาธารณูปโภค'!E13</f>
        <v>0.47916666666666663</v>
      </c>
      <c r="D10" s="219"/>
      <c r="E10" s="219"/>
      <c r="F10" s="222"/>
      <c r="G10" s="221"/>
      <c r="H10" s="221"/>
      <c r="I10" s="218">
        <f>'3สาธารณูปโภค'!E13</f>
        <v>0.47916666666666663</v>
      </c>
      <c r="J10" s="219"/>
      <c r="K10" s="221"/>
    </row>
    <row r="11" spans="1:12" x14ac:dyDescent="0.2">
      <c r="A11" s="62" t="s">
        <v>165</v>
      </c>
      <c r="B11" s="66" t="s">
        <v>184</v>
      </c>
      <c r="C11" s="218">
        <f>'3สาธารณูปโภค'!E14</f>
        <v>2.9586834733893556E-2</v>
      </c>
      <c r="D11" s="219"/>
      <c r="E11" s="219"/>
      <c r="F11" s="222"/>
      <c r="G11" s="221"/>
      <c r="H11" s="221"/>
      <c r="I11" s="218">
        <f>'3สาธารณูปโภค'!E14</f>
        <v>2.9586834733893556E-2</v>
      </c>
      <c r="J11" s="219"/>
      <c r="K11" s="221"/>
    </row>
    <row r="12" spans="1:12" x14ac:dyDescent="0.2">
      <c r="A12" s="62" t="s">
        <v>166</v>
      </c>
      <c r="B12" s="66" t="s">
        <v>185</v>
      </c>
      <c r="C12" s="218">
        <f>'3สาธารณูปโภค'!E15</f>
        <v>0.30042016806722688</v>
      </c>
      <c r="D12" s="219"/>
      <c r="E12" s="219"/>
      <c r="F12" s="222"/>
      <c r="G12" s="221"/>
      <c r="H12" s="221"/>
      <c r="I12" s="218">
        <f>'3สาธารณูปโภค'!E15</f>
        <v>0.30042016806722688</v>
      </c>
      <c r="J12" s="219"/>
      <c r="K12" s="221"/>
    </row>
    <row r="13" spans="1:12" x14ac:dyDescent="0.2">
      <c r="A13" s="62" t="s">
        <v>171</v>
      </c>
      <c r="B13" s="66" t="s">
        <v>190</v>
      </c>
      <c r="C13" s="218">
        <f>'3สาธารณูปโภค'!E16</f>
        <v>0</v>
      </c>
      <c r="D13" s="219"/>
      <c r="E13" s="219"/>
      <c r="F13" s="222"/>
      <c r="G13" s="221"/>
      <c r="H13" s="221"/>
      <c r="I13" s="218">
        <f>'3สาธารณูปโภค'!E16</f>
        <v>0</v>
      </c>
      <c r="J13" s="219"/>
      <c r="K13" s="221"/>
    </row>
    <row r="14" spans="1:12" x14ac:dyDescent="0.2">
      <c r="A14" s="62" t="s">
        <v>167</v>
      </c>
      <c r="B14" s="66" t="s">
        <v>186</v>
      </c>
      <c r="C14" s="218">
        <f>'3สาธารณูปโภค'!E17</f>
        <v>0.61834733893557425</v>
      </c>
      <c r="D14" s="219"/>
      <c r="E14" s="219"/>
      <c r="F14" s="222"/>
      <c r="G14" s="221"/>
      <c r="H14" s="221"/>
      <c r="I14" s="218">
        <f>'3สาธารณูปโภค'!E17</f>
        <v>0.61834733893557425</v>
      </c>
      <c r="J14" s="219"/>
      <c r="K14" s="221"/>
    </row>
    <row r="15" spans="1:12" x14ac:dyDescent="0.2">
      <c r="A15" s="62" t="s">
        <v>168</v>
      </c>
      <c r="B15" s="66" t="s">
        <v>187</v>
      </c>
      <c r="C15" s="218">
        <f>'3สาธารณูปโภค'!E18</f>
        <v>0.12464985994397759</v>
      </c>
      <c r="D15" s="219"/>
      <c r="E15" s="219"/>
      <c r="F15" s="222"/>
      <c r="G15" s="221"/>
      <c r="H15" s="221"/>
      <c r="I15" s="218">
        <f>'3สาธารณูปโภค'!E18</f>
        <v>0.12464985994397759</v>
      </c>
      <c r="J15" s="219"/>
      <c r="K15" s="221"/>
    </row>
    <row r="16" spans="1:12" x14ac:dyDescent="0.2">
      <c r="A16" s="62" t="s">
        <v>169</v>
      </c>
      <c r="B16" s="66" t="s">
        <v>188</v>
      </c>
      <c r="C16" s="218">
        <f>'3สาธารณูปโภค'!E19</f>
        <v>0.13690476190476192</v>
      </c>
      <c r="D16" s="219"/>
      <c r="E16" s="219"/>
      <c r="F16" s="222"/>
      <c r="G16" s="221"/>
      <c r="H16" s="221"/>
      <c r="I16" s="218">
        <f>'3สาธารณูปโภค'!E19</f>
        <v>0.13690476190476192</v>
      </c>
      <c r="J16" s="219"/>
      <c r="K16" s="221"/>
    </row>
    <row r="17" spans="1:11" x14ac:dyDescent="0.2">
      <c r="A17" s="62" t="s">
        <v>170</v>
      </c>
      <c r="B17" s="66" t="s">
        <v>189</v>
      </c>
      <c r="C17" s="218">
        <f>'3สาธารณูปโภค'!E20</f>
        <v>0.40476190476190477</v>
      </c>
      <c r="D17" s="219"/>
      <c r="E17" s="219"/>
      <c r="F17" s="222"/>
      <c r="G17" s="221"/>
      <c r="H17" s="221"/>
      <c r="I17" s="218">
        <f>'3สาธารณูปโภค'!E20</f>
        <v>0.40476190476190477</v>
      </c>
      <c r="J17" s="219"/>
      <c r="K17" s="221"/>
    </row>
    <row r="18" spans="1:11" x14ac:dyDescent="0.2">
      <c r="A18" s="62" t="s">
        <v>173</v>
      </c>
      <c r="B18" s="67" t="s">
        <v>192</v>
      </c>
      <c r="C18" s="218">
        <f>'3สาธารณูปโภค'!E21</f>
        <v>0.34962588639059222</v>
      </c>
      <c r="D18" s="219"/>
      <c r="E18" s="219"/>
      <c r="F18" s="222"/>
      <c r="G18" s="221"/>
      <c r="H18" s="221"/>
      <c r="I18" s="218">
        <f>'3สาธารณูปโภค'!E21</f>
        <v>0.34962588639059222</v>
      </c>
      <c r="J18" s="219"/>
      <c r="K18" s="221"/>
    </row>
    <row r="19" spans="1:11" x14ac:dyDescent="0.2">
      <c r="A19" s="62" t="s">
        <v>172</v>
      </c>
      <c r="B19" s="66" t="s">
        <v>191</v>
      </c>
      <c r="C19" s="218">
        <f>'3สาธารณูปโภค'!E22</f>
        <v>0.35471711207005324</v>
      </c>
      <c r="D19" s="219"/>
      <c r="E19" s="219"/>
      <c r="F19" s="222"/>
      <c r="G19" s="221"/>
      <c r="H19" s="221"/>
      <c r="I19" s="218">
        <f>'3สาธารณูปโภค'!E22</f>
        <v>0.35471711207005324</v>
      </c>
      <c r="J19" s="219"/>
      <c r="K19" s="221"/>
    </row>
    <row r="20" spans="1:11" x14ac:dyDescent="0.2">
      <c r="A20" s="62" t="s">
        <v>174</v>
      </c>
      <c r="B20" s="67" t="s">
        <v>193</v>
      </c>
      <c r="C20" s="218">
        <f>'3สาธารณูปโภค'!E23</f>
        <v>0.19065126050420167</v>
      </c>
      <c r="D20" s="219"/>
      <c r="E20" s="219"/>
      <c r="F20" s="223"/>
      <c r="G20" s="221"/>
      <c r="H20" s="221"/>
      <c r="I20" s="218">
        <f>'3สาธารณูปโภค'!E23</f>
        <v>0.19065126050420167</v>
      </c>
      <c r="J20" s="219"/>
      <c r="K20" s="221"/>
    </row>
    <row r="21" spans="1:11" x14ac:dyDescent="0.2">
      <c r="A21" s="62" t="s">
        <v>175</v>
      </c>
      <c r="B21" s="67" t="s">
        <v>194</v>
      </c>
      <c r="C21" s="218">
        <f>'3สาธารณูปโภค'!E24</f>
        <v>0.71401601181012941</v>
      </c>
      <c r="D21" s="219"/>
      <c r="E21" s="219"/>
      <c r="F21" s="219"/>
      <c r="G21" s="221"/>
      <c r="H21" s="221"/>
      <c r="I21" s="218">
        <f>'3สาธารณูปโภค'!E24</f>
        <v>0.71401601181012941</v>
      </c>
      <c r="J21" s="219"/>
      <c r="K21" s="221"/>
    </row>
    <row r="22" spans="1:11" x14ac:dyDescent="0.2">
      <c r="A22" s="62" t="s">
        <v>176</v>
      </c>
      <c r="B22" s="67" t="s">
        <v>195</v>
      </c>
      <c r="C22" s="218">
        <f>'3สาธารณูปโภค'!E25</f>
        <v>8.8410364145658268E-2</v>
      </c>
      <c r="D22" s="219"/>
      <c r="E22" s="219"/>
      <c r="F22" s="219"/>
      <c r="G22" s="221"/>
      <c r="H22" s="221"/>
      <c r="I22" s="218">
        <f>'3สาธารณูปโภค'!E25</f>
        <v>8.8410364145658268E-2</v>
      </c>
      <c r="J22" s="219"/>
      <c r="K22" s="221"/>
    </row>
    <row r="23" spans="1:11" x14ac:dyDescent="0.2">
      <c r="A23" s="62" t="s">
        <v>178</v>
      </c>
      <c r="B23" s="67" t="s">
        <v>179</v>
      </c>
      <c r="C23" s="218">
        <f>'3สาธารณูปโภค'!E26</f>
        <v>0</v>
      </c>
      <c r="D23" s="219"/>
      <c r="E23" s="219"/>
      <c r="F23" s="219"/>
      <c r="G23" s="221"/>
      <c r="H23" s="221"/>
      <c r="I23" s="218">
        <f>'3สาธารณูปโภค'!E26</f>
        <v>0</v>
      </c>
      <c r="J23" s="219"/>
      <c r="K23" s="221"/>
    </row>
    <row r="24" spans="1:11" x14ac:dyDescent="0.2">
      <c r="A24" s="68" t="s">
        <v>177</v>
      </c>
      <c r="B24" s="69" t="s">
        <v>196</v>
      </c>
      <c r="C24" s="224"/>
      <c r="D24" s="225"/>
      <c r="E24" s="225"/>
      <c r="F24" s="225"/>
      <c r="G24" s="226"/>
      <c r="H24" s="226"/>
      <c r="I24" s="218">
        <f>'3สาธารณูปโภค'!E27</f>
        <v>0.21708683473389354</v>
      </c>
      <c r="J24" s="225"/>
      <c r="K24" s="226"/>
    </row>
    <row r="25" spans="1:11" x14ac:dyDescent="0.2">
      <c r="C25" s="213">
        <f>SUM(C2:C24)</f>
        <v>7.7829131652661072</v>
      </c>
      <c r="D25" s="213">
        <f t="shared" ref="D25:K25" si="0">SUM(D2:D24)</f>
        <v>0</v>
      </c>
      <c r="E25" s="213">
        <f t="shared" si="0"/>
        <v>0</v>
      </c>
      <c r="F25" s="213">
        <f t="shared" si="0"/>
        <v>0</v>
      </c>
      <c r="G25" s="213">
        <f t="shared" si="0"/>
        <v>0</v>
      </c>
      <c r="H25" s="213">
        <f t="shared" si="0"/>
        <v>0</v>
      </c>
      <c r="I25" s="213">
        <f t="shared" si="0"/>
        <v>8</v>
      </c>
      <c r="J25" s="213">
        <f t="shared" si="0"/>
        <v>0</v>
      </c>
      <c r="K25" s="213">
        <f t="shared" si="0"/>
        <v>0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87" orientation="landscape" verticalDpi="200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7"/>
  <sheetViews>
    <sheetView topLeftCell="A70" workbookViewId="0">
      <selection activeCell="B82" sqref="B82"/>
    </sheetView>
  </sheetViews>
  <sheetFormatPr defaultRowHeight="14.25" x14ac:dyDescent="0.2"/>
  <cols>
    <col min="1" max="1" width="4.375" bestFit="1" customWidth="1"/>
    <col min="2" max="2" width="16" style="372" customWidth="1"/>
    <col min="3" max="3" width="34.625" bestFit="1" customWidth="1"/>
    <col min="4" max="5" width="8.875" bestFit="1" customWidth="1"/>
    <col min="6" max="7" width="11.125" bestFit="1" customWidth="1"/>
    <col min="8" max="8" width="25.25" customWidth="1"/>
  </cols>
  <sheetData>
    <row r="1" spans="1:7" x14ac:dyDescent="0.2">
      <c r="A1" s="294" t="s">
        <v>27</v>
      </c>
      <c r="B1" s="367" t="s">
        <v>0</v>
      </c>
      <c r="C1" s="294" t="s">
        <v>210</v>
      </c>
      <c r="D1" s="294" t="s">
        <v>273</v>
      </c>
      <c r="E1" s="294" t="s">
        <v>274</v>
      </c>
      <c r="F1" s="294" t="s">
        <v>211</v>
      </c>
      <c r="G1" s="294" t="s">
        <v>275</v>
      </c>
    </row>
    <row r="2" spans="1:7" x14ac:dyDescent="0.2">
      <c r="A2" s="295">
        <v>1</v>
      </c>
      <c r="B2" s="368">
        <v>1101010101.1010001</v>
      </c>
      <c r="C2" s="296" t="s">
        <v>276</v>
      </c>
      <c r="D2" s="297">
        <v>3025</v>
      </c>
      <c r="E2" s="298">
        <v>656</v>
      </c>
      <c r="F2" s="297">
        <v>3149.55</v>
      </c>
      <c r="G2" s="298">
        <v>0</v>
      </c>
    </row>
    <row r="3" spans="1:7" x14ac:dyDescent="0.2">
      <c r="A3" s="299">
        <v>2</v>
      </c>
      <c r="B3" s="369">
        <v>1101030102.1010001</v>
      </c>
      <c r="C3" s="300" t="s">
        <v>277</v>
      </c>
      <c r="D3" s="301">
        <v>141997.26999999999</v>
      </c>
      <c r="E3" s="301">
        <v>129435.79</v>
      </c>
      <c r="F3" s="301">
        <v>256921.4</v>
      </c>
      <c r="G3" s="302">
        <v>0</v>
      </c>
    </row>
    <row r="4" spans="1:7" x14ac:dyDescent="0.2">
      <c r="A4" s="295">
        <v>3</v>
      </c>
      <c r="B4" s="368">
        <v>1101030102.1029999</v>
      </c>
      <c r="C4" s="296" t="s">
        <v>278</v>
      </c>
      <c r="D4" s="298">
        <v>40.82</v>
      </c>
      <c r="E4" s="298">
        <v>0</v>
      </c>
      <c r="F4" s="297">
        <v>15914.26</v>
      </c>
      <c r="G4" s="298">
        <v>0</v>
      </c>
    </row>
    <row r="5" spans="1:7" x14ac:dyDescent="0.2">
      <c r="A5" s="299">
        <v>4</v>
      </c>
      <c r="B5" s="369">
        <v>1102010108.1010001</v>
      </c>
      <c r="C5" s="300" t="s">
        <v>279</v>
      </c>
      <c r="D5" s="302">
        <v>0</v>
      </c>
      <c r="E5" s="301">
        <v>3000</v>
      </c>
      <c r="F5" s="302">
        <v>0</v>
      </c>
      <c r="G5" s="302">
        <v>0</v>
      </c>
    </row>
    <row r="6" spans="1:7" x14ac:dyDescent="0.2">
      <c r="A6" s="295">
        <v>5</v>
      </c>
      <c r="B6" s="368">
        <v>1102050194.201</v>
      </c>
      <c r="C6" s="296" t="s">
        <v>280</v>
      </c>
      <c r="D6" s="297">
        <v>163465</v>
      </c>
      <c r="E6" s="297">
        <v>163465</v>
      </c>
      <c r="F6" s="298">
        <v>0</v>
      </c>
      <c r="G6" s="298">
        <v>0</v>
      </c>
    </row>
    <row r="7" spans="1:7" x14ac:dyDescent="0.2">
      <c r="A7" s="299">
        <v>6</v>
      </c>
      <c r="B7" s="369">
        <v>1102050194.3010001</v>
      </c>
      <c r="C7" s="300" t="s">
        <v>281</v>
      </c>
      <c r="D7" s="301">
        <v>4511</v>
      </c>
      <c r="E7" s="302">
        <v>0</v>
      </c>
      <c r="F7" s="301">
        <v>67585</v>
      </c>
      <c r="G7" s="302">
        <v>0</v>
      </c>
    </row>
    <row r="8" spans="1:7" x14ac:dyDescent="0.2">
      <c r="A8" s="295">
        <v>7</v>
      </c>
      <c r="B8" s="368">
        <v>1102050194.303</v>
      </c>
      <c r="C8" s="296" t="s">
        <v>282</v>
      </c>
      <c r="D8" s="298">
        <v>0</v>
      </c>
      <c r="E8" s="298">
        <v>0</v>
      </c>
      <c r="F8" s="297">
        <v>30181</v>
      </c>
      <c r="G8" s="298">
        <v>0</v>
      </c>
    </row>
    <row r="9" spans="1:7" x14ac:dyDescent="0.2">
      <c r="A9" s="299">
        <v>8</v>
      </c>
      <c r="B9" s="369">
        <v>1105010103.102</v>
      </c>
      <c r="C9" s="300" t="s">
        <v>23</v>
      </c>
      <c r="D9" s="301">
        <v>11517.69</v>
      </c>
      <c r="E9" s="301">
        <v>26626.99</v>
      </c>
      <c r="F9" s="301">
        <v>23160.27</v>
      </c>
      <c r="G9" s="302">
        <v>0</v>
      </c>
    </row>
    <row r="10" spans="1:7" x14ac:dyDescent="0.2">
      <c r="A10" s="295">
        <v>9</v>
      </c>
      <c r="B10" s="368">
        <v>1105010103.1029999</v>
      </c>
      <c r="C10" s="296" t="s">
        <v>283</v>
      </c>
      <c r="D10" s="298">
        <v>0</v>
      </c>
      <c r="E10" s="298">
        <v>0</v>
      </c>
      <c r="F10" s="298">
        <v>300</v>
      </c>
      <c r="G10" s="298">
        <v>0</v>
      </c>
    </row>
    <row r="11" spans="1:7" x14ac:dyDescent="0.2">
      <c r="A11" s="299">
        <v>10</v>
      </c>
      <c r="B11" s="369">
        <v>1105010103.1040001</v>
      </c>
      <c r="C11" s="300" t="s">
        <v>284</v>
      </c>
      <c r="D11" s="301">
        <v>4212.1000000000004</v>
      </c>
      <c r="E11" s="301">
        <v>5350.23</v>
      </c>
      <c r="F11" s="301">
        <v>2317.04</v>
      </c>
      <c r="G11" s="302">
        <v>0</v>
      </c>
    </row>
    <row r="12" spans="1:7" x14ac:dyDescent="0.2">
      <c r="A12" s="295">
        <v>11</v>
      </c>
      <c r="B12" s="368">
        <v>1105010103.105</v>
      </c>
      <c r="C12" s="296" t="s">
        <v>285</v>
      </c>
      <c r="D12" s="298">
        <v>0</v>
      </c>
      <c r="E12" s="297">
        <v>1078</v>
      </c>
      <c r="F12" s="297">
        <v>1477</v>
      </c>
      <c r="G12" s="298">
        <v>0</v>
      </c>
    </row>
    <row r="13" spans="1:7" x14ac:dyDescent="0.2">
      <c r="A13" s="299">
        <v>12</v>
      </c>
      <c r="B13" s="369">
        <v>1105010105.105</v>
      </c>
      <c r="C13" s="300" t="s">
        <v>19</v>
      </c>
      <c r="D13" s="302">
        <v>656</v>
      </c>
      <c r="E13" s="302">
        <v>656</v>
      </c>
      <c r="F13" s="302">
        <v>0</v>
      </c>
      <c r="G13" s="302">
        <v>0</v>
      </c>
    </row>
    <row r="14" spans="1:7" x14ac:dyDescent="0.2">
      <c r="A14" s="295">
        <v>13</v>
      </c>
      <c r="B14" s="368">
        <v>1105010105.1070001</v>
      </c>
      <c r="C14" s="296" t="s">
        <v>286</v>
      </c>
      <c r="D14" s="297">
        <v>3000</v>
      </c>
      <c r="E14" s="297">
        <v>3000</v>
      </c>
      <c r="F14" s="298">
        <v>0</v>
      </c>
      <c r="G14" s="298">
        <v>0</v>
      </c>
    </row>
    <row r="15" spans="1:7" x14ac:dyDescent="0.2">
      <c r="A15" s="299">
        <v>14</v>
      </c>
      <c r="B15" s="369">
        <v>1105010105.1110001</v>
      </c>
      <c r="C15" s="300" t="s">
        <v>20</v>
      </c>
      <c r="D15" s="302">
        <v>595</v>
      </c>
      <c r="E15" s="302">
        <v>595</v>
      </c>
      <c r="F15" s="302">
        <v>0</v>
      </c>
      <c r="G15" s="302">
        <v>0</v>
      </c>
    </row>
    <row r="16" spans="1:7" x14ac:dyDescent="0.2">
      <c r="A16" s="295">
        <v>15</v>
      </c>
      <c r="B16" s="368">
        <v>1205050101.1010001</v>
      </c>
      <c r="C16" s="296" t="s">
        <v>287</v>
      </c>
      <c r="D16" s="298">
        <v>0</v>
      </c>
      <c r="E16" s="298">
        <v>0</v>
      </c>
      <c r="F16" s="297">
        <v>346000</v>
      </c>
      <c r="G16" s="298">
        <v>0</v>
      </c>
    </row>
    <row r="17" spans="1:7" x14ac:dyDescent="0.2">
      <c r="A17" s="299">
        <v>16</v>
      </c>
      <c r="B17" s="369">
        <v>1205050101.102</v>
      </c>
      <c r="C17" s="300" t="s">
        <v>288</v>
      </c>
      <c r="D17" s="301">
        <v>95000</v>
      </c>
      <c r="E17" s="302">
        <v>0</v>
      </c>
      <c r="F17" s="301">
        <v>3785854</v>
      </c>
      <c r="G17" s="302">
        <v>0</v>
      </c>
    </row>
    <row r="18" spans="1:7" x14ac:dyDescent="0.2">
      <c r="A18" s="295">
        <v>17</v>
      </c>
      <c r="B18" s="368">
        <v>1205050101.1029999</v>
      </c>
      <c r="C18" s="296" t="s">
        <v>289</v>
      </c>
      <c r="D18" s="298">
        <v>0</v>
      </c>
      <c r="E18" s="298">
        <v>0</v>
      </c>
      <c r="F18" s="297">
        <v>355735</v>
      </c>
      <c r="G18" s="298">
        <v>0</v>
      </c>
    </row>
    <row r="19" spans="1:7" x14ac:dyDescent="0.2">
      <c r="A19" s="299">
        <v>18</v>
      </c>
      <c r="B19" s="369">
        <v>1205050101.105</v>
      </c>
      <c r="C19" s="300" t="s">
        <v>290</v>
      </c>
      <c r="D19" s="302">
        <v>0</v>
      </c>
      <c r="E19" s="302">
        <v>0</v>
      </c>
      <c r="F19" s="301">
        <v>80500</v>
      </c>
      <c r="G19" s="302">
        <v>0</v>
      </c>
    </row>
    <row r="20" spans="1:7" x14ac:dyDescent="0.2">
      <c r="A20" s="295">
        <v>19</v>
      </c>
      <c r="B20" s="368">
        <v>1205050102.1010001</v>
      </c>
      <c r="C20" s="296" t="s">
        <v>291</v>
      </c>
      <c r="D20" s="298">
        <v>0</v>
      </c>
      <c r="E20" s="297">
        <v>1153.3699999999999</v>
      </c>
      <c r="F20" s="298">
        <v>0</v>
      </c>
      <c r="G20" s="297">
        <v>318320</v>
      </c>
    </row>
    <row r="21" spans="1:7" x14ac:dyDescent="0.2">
      <c r="A21" s="299">
        <v>20</v>
      </c>
      <c r="B21" s="369">
        <v>1205050102.102</v>
      </c>
      <c r="C21" s="300" t="s">
        <v>292</v>
      </c>
      <c r="D21" s="302">
        <v>0</v>
      </c>
      <c r="E21" s="301">
        <v>13026.93</v>
      </c>
      <c r="F21" s="302">
        <v>0</v>
      </c>
      <c r="G21" s="301">
        <v>1227693.2</v>
      </c>
    </row>
    <row r="22" spans="1:7" x14ac:dyDescent="0.2">
      <c r="A22" s="295">
        <v>21</v>
      </c>
      <c r="B22" s="368">
        <v>1205050102.1029999</v>
      </c>
      <c r="C22" s="296" t="s">
        <v>293</v>
      </c>
      <c r="D22" s="298">
        <v>0</v>
      </c>
      <c r="E22" s="298">
        <v>0</v>
      </c>
      <c r="F22" s="298">
        <v>0</v>
      </c>
      <c r="G22" s="297">
        <v>355728</v>
      </c>
    </row>
    <row r="23" spans="1:7" x14ac:dyDescent="0.2">
      <c r="A23" s="299">
        <v>22</v>
      </c>
      <c r="B23" s="369">
        <v>1205050102.105</v>
      </c>
      <c r="C23" s="300" t="s">
        <v>294</v>
      </c>
      <c r="D23" s="302">
        <v>0</v>
      </c>
      <c r="E23" s="302">
        <v>287.25</v>
      </c>
      <c r="F23" s="302">
        <v>0</v>
      </c>
      <c r="G23" s="301">
        <v>65131.97</v>
      </c>
    </row>
    <row r="24" spans="1:7" x14ac:dyDescent="0.2">
      <c r="A24" s="295">
        <v>23</v>
      </c>
      <c r="B24" s="368">
        <v>1206010101.1010001</v>
      </c>
      <c r="C24" s="296" t="s">
        <v>202</v>
      </c>
      <c r="D24" s="298">
        <v>0</v>
      </c>
      <c r="E24" s="298">
        <v>0</v>
      </c>
      <c r="F24" s="297">
        <v>26485</v>
      </c>
      <c r="G24" s="298">
        <v>0</v>
      </c>
    </row>
    <row r="25" spans="1:7" x14ac:dyDescent="0.2">
      <c r="A25" s="299">
        <v>24</v>
      </c>
      <c r="B25" s="369">
        <v>1206010103.1010001</v>
      </c>
      <c r="C25" s="300" t="s">
        <v>202</v>
      </c>
      <c r="D25" s="302">
        <v>0</v>
      </c>
      <c r="E25" s="302">
        <v>275.83999999999997</v>
      </c>
      <c r="F25" s="302">
        <v>0</v>
      </c>
      <c r="G25" s="301">
        <v>22346.75</v>
      </c>
    </row>
    <row r="26" spans="1:7" x14ac:dyDescent="0.2">
      <c r="A26" s="295">
        <v>25</v>
      </c>
      <c r="B26" s="368">
        <v>1206020101.1010001</v>
      </c>
      <c r="C26" s="296" t="s">
        <v>295</v>
      </c>
      <c r="D26" s="298">
        <v>0</v>
      </c>
      <c r="E26" s="298">
        <v>0</v>
      </c>
      <c r="F26" s="297">
        <v>34480</v>
      </c>
      <c r="G26" s="298">
        <v>0</v>
      </c>
    </row>
    <row r="27" spans="1:7" x14ac:dyDescent="0.2">
      <c r="A27" s="299">
        <v>26</v>
      </c>
      <c r="B27" s="369">
        <v>1206020103.1010001</v>
      </c>
      <c r="C27" s="300" t="s">
        <v>295</v>
      </c>
      <c r="D27" s="302">
        <v>0</v>
      </c>
      <c r="E27" s="302">
        <v>0</v>
      </c>
      <c r="F27" s="302">
        <v>0</v>
      </c>
      <c r="G27" s="301">
        <v>34479</v>
      </c>
    </row>
    <row r="28" spans="1:7" x14ac:dyDescent="0.2">
      <c r="A28" s="295">
        <v>27</v>
      </c>
      <c r="B28" s="368">
        <v>1206040101.1010001</v>
      </c>
      <c r="C28" s="296" t="s">
        <v>296</v>
      </c>
      <c r="D28" s="298">
        <v>0</v>
      </c>
      <c r="E28" s="298">
        <v>0</v>
      </c>
      <c r="F28" s="297">
        <v>16980</v>
      </c>
      <c r="G28" s="298">
        <v>0</v>
      </c>
    </row>
    <row r="29" spans="1:7" x14ac:dyDescent="0.2">
      <c r="A29" s="299">
        <v>28</v>
      </c>
      <c r="B29" s="369">
        <v>1206040103.1010001</v>
      </c>
      <c r="C29" s="300" t="s">
        <v>296</v>
      </c>
      <c r="D29" s="302">
        <v>0</v>
      </c>
      <c r="E29" s="302">
        <v>0</v>
      </c>
      <c r="F29" s="302">
        <v>0</v>
      </c>
      <c r="G29" s="301">
        <v>16979</v>
      </c>
    </row>
    <row r="30" spans="1:7" x14ac:dyDescent="0.2">
      <c r="A30" s="295">
        <v>29</v>
      </c>
      <c r="B30" s="368">
        <v>1206090101.1010001</v>
      </c>
      <c r="C30" s="296" t="s">
        <v>297</v>
      </c>
      <c r="D30" s="298">
        <v>0</v>
      </c>
      <c r="E30" s="298">
        <v>0</v>
      </c>
      <c r="F30" s="297">
        <v>194845</v>
      </c>
      <c r="G30" s="298">
        <v>0</v>
      </c>
    </row>
    <row r="31" spans="1:7" x14ac:dyDescent="0.2">
      <c r="A31" s="299">
        <v>30</v>
      </c>
      <c r="B31" s="369">
        <v>1206090103.1010001</v>
      </c>
      <c r="C31" s="300" t="s">
        <v>298</v>
      </c>
      <c r="D31" s="302">
        <v>0</v>
      </c>
      <c r="E31" s="301">
        <v>2243.52</v>
      </c>
      <c r="F31" s="302">
        <v>0</v>
      </c>
      <c r="G31" s="301">
        <v>194831</v>
      </c>
    </row>
    <row r="32" spans="1:7" x14ac:dyDescent="0.2">
      <c r="A32" s="295">
        <v>31</v>
      </c>
      <c r="B32" s="368">
        <v>1206100101.1010001</v>
      </c>
      <c r="C32" s="296" t="s">
        <v>299</v>
      </c>
      <c r="D32" s="298">
        <v>0</v>
      </c>
      <c r="E32" s="298">
        <v>0</v>
      </c>
      <c r="F32" s="297">
        <v>71667.42</v>
      </c>
      <c r="G32" s="298">
        <v>0</v>
      </c>
    </row>
    <row r="33" spans="1:7" x14ac:dyDescent="0.2">
      <c r="A33" s="299">
        <v>32</v>
      </c>
      <c r="B33" s="369">
        <v>1206100103.1010001</v>
      </c>
      <c r="C33" s="300" t="s">
        <v>299</v>
      </c>
      <c r="D33" s="302">
        <v>0</v>
      </c>
      <c r="E33" s="302">
        <v>0</v>
      </c>
      <c r="F33" s="302">
        <v>0</v>
      </c>
      <c r="G33" s="301">
        <v>71664.42</v>
      </c>
    </row>
    <row r="34" spans="1:7" x14ac:dyDescent="0.2">
      <c r="A34" s="295">
        <v>33</v>
      </c>
      <c r="B34" s="368">
        <v>1206120101.1010001</v>
      </c>
      <c r="C34" s="296" t="s">
        <v>300</v>
      </c>
      <c r="D34" s="298">
        <v>0</v>
      </c>
      <c r="E34" s="298">
        <v>0</v>
      </c>
      <c r="F34" s="297">
        <v>13290</v>
      </c>
      <c r="G34" s="298">
        <v>0</v>
      </c>
    </row>
    <row r="35" spans="1:7" x14ac:dyDescent="0.2">
      <c r="A35" s="299">
        <v>34</v>
      </c>
      <c r="B35" s="369">
        <v>1206120103.1010001</v>
      </c>
      <c r="C35" s="300" t="s">
        <v>300</v>
      </c>
      <c r="D35" s="302">
        <v>0</v>
      </c>
      <c r="E35" s="302">
        <v>0</v>
      </c>
      <c r="F35" s="302">
        <v>0</v>
      </c>
      <c r="G35" s="301">
        <v>13289</v>
      </c>
    </row>
    <row r="36" spans="1:7" x14ac:dyDescent="0.2">
      <c r="A36" s="295">
        <v>35</v>
      </c>
      <c r="B36" s="368">
        <v>1206170101.1010001</v>
      </c>
      <c r="C36" s="296" t="s">
        <v>301</v>
      </c>
      <c r="D36" s="298">
        <v>0</v>
      </c>
      <c r="E36" s="298">
        <v>0</v>
      </c>
      <c r="F36" s="297">
        <v>57599</v>
      </c>
      <c r="G36" s="298">
        <v>0</v>
      </c>
    </row>
    <row r="37" spans="1:7" x14ac:dyDescent="0.2">
      <c r="A37" s="299">
        <v>36</v>
      </c>
      <c r="B37" s="369">
        <v>1206170101.102</v>
      </c>
      <c r="C37" s="300" t="s">
        <v>302</v>
      </c>
      <c r="D37" s="302">
        <v>0</v>
      </c>
      <c r="E37" s="302">
        <v>0</v>
      </c>
      <c r="F37" s="301">
        <v>110782</v>
      </c>
      <c r="G37" s="302">
        <v>0</v>
      </c>
    </row>
    <row r="38" spans="1:7" x14ac:dyDescent="0.2">
      <c r="A38" s="295">
        <v>37</v>
      </c>
      <c r="B38" s="368">
        <v>1206170101.1029999</v>
      </c>
      <c r="C38" s="296" t="s">
        <v>303</v>
      </c>
      <c r="D38" s="298">
        <v>0</v>
      </c>
      <c r="E38" s="298">
        <v>0</v>
      </c>
      <c r="F38" s="297">
        <v>7900</v>
      </c>
      <c r="G38" s="298">
        <v>0</v>
      </c>
    </row>
    <row r="39" spans="1:7" x14ac:dyDescent="0.2">
      <c r="A39" s="299">
        <v>38</v>
      </c>
      <c r="B39" s="369">
        <v>1206170101.1040001</v>
      </c>
      <c r="C39" s="300" t="s">
        <v>304</v>
      </c>
      <c r="D39" s="302">
        <v>0</v>
      </c>
      <c r="E39" s="302">
        <v>0</v>
      </c>
      <c r="F39" s="301">
        <v>82449</v>
      </c>
      <c r="G39" s="302">
        <v>0</v>
      </c>
    </row>
    <row r="40" spans="1:7" x14ac:dyDescent="0.2">
      <c r="A40" s="295">
        <v>39</v>
      </c>
      <c r="B40" s="368">
        <v>1206170101.1070001</v>
      </c>
      <c r="C40" s="296" t="s">
        <v>305</v>
      </c>
      <c r="D40" s="298">
        <v>0</v>
      </c>
      <c r="E40" s="298">
        <v>0</v>
      </c>
      <c r="F40" s="297">
        <v>304460</v>
      </c>
      <c r="G40" s="298">
        <v>0</v>
      </c>
    </row>
    <row r="41" spans="1:7" x14ac:dyDescent="0.2">
      <c r="A41" s="299">
        <v>40</v>
      </c>
      <c r="B41" s="369">
        <v>1206170101.108</v>
      </c>
      <c r="C41" s="300" t="s">
        <v>306</v>
      </c>
      <c r="D41" s="302">
        <v>0</v>
      </c>
      <c r="E41" s="302">
        <v>0</v>
      </c>
      <c r="F41" s="301">
        <v>474525.2</v>
      </c>
      <c r="G41" s="302">
        <v>0</v>
      </c>
    </row>
    <row r="42" spans="1:7" x14ac:dyDescent="0.2">
      <c r="A42" s="295">
        <v>41</v>
      </c>
      <c r="B42" s="368">
        <v>1206170101.109</v>
      </c>
      <c r="C42" s="296" t="s">
        <v>307</v>
      </c>
      <c r="D42" s="298">
        <v>0</v>
      </c>
      <c r="E42" s="298">
        <v>0</v>
      </c>
      <c r="F42" s="297">
        <v>41990</v>
      </c>
      <c r="G42" s="298">
        <v>0</v>
      </c>
    </row>
    <row r="43" spans="1:7" x14ac:dyDescent="0.2">
      <c r="A43" s="299">
        <v>42</v>
      </c>
      <c r="B43" s="369">
        <v>1206170102.1010001</v>
      </c>
      <c r="C43" s="300" t="s">
        <v>308</v>
      </c>
      <c r="D43" s="302">
        <v>0</v>
      </c>
      <c r="E43" s="302">
        <v>484.24</v>
      </c>
      <c r="F43" s="302">
        <v>0</v>
      </c>
      <c r="G43" s="301">
        <v>56980.9</v>
      </c>
    </row>
    <row r="44" spans="1:7" x14ac:dyDescent="0.2">
      <c r="A44" s="295">
        <v>43</v>
      </c>
      <c r="B44" s="368">
        <v>1206170102.102</v>
      </c>
      <c r="C44" s="296" t="s">
        <v>309</v>
      </c>
      <c r="D44" s="298">
        <v>0</v>
      </c>
      <c r="E44" s="298">
        <v>0</v>
      </c>
      <c r="F44" s="298">
        <v>0</v>
      </c>
      <c r="G44" s="297">
        <v>110779</v>
      </c>
    </row>
    <row r="45" spans="1:7" x14ac:dyDescent="0.2">
      <c r="A45" s="299">
        <v>44</v>
      </c>
      <c r="B45" s="369">
        <v>1206170102.1029999</v>
      </c>
      <c r="C45" s="300" t="s">
        <v>310</v>
      </c>
      <c r="D45" s="302">
        <v>0</v>
      </c>
      <c r="E45" s="302">
        <v>0</v>
      </c>
      <c r="F45" s="302">
        <v>0</v>
      </c>
      <c r="G45" s="301">
        <v>7899</v>
      </c>
    </row>
    <row r="46" spans="1:7" x14ac:dyDescent="0.2">
      <c r="A46" s="295">
        <v>45</v>
      </c>
      <c r="B46" s="368">
        <v>1206170102.1040001</v>
      </c>
      <c r="C46" s="296" t="s">
        <v>311</v>
      </c>
      <c r="D46" s="298">
        <v>0</v>
      </c>
      <c r="E46" s="298">
        <v>833.37</v>
      </c>
      <c r="F46" s="298">
        <v>0</v>
      </c>
      <c r="G46" s="297">
        <v>51978.33</v>
      </c>
    </row>
    <row r="47" spans="1:7" x14ac:dyDescent="0.2">
      <c r="A47" s="299">
        <v>46</v>
      </c>
      <c r="B47" s="369">
        <v>1206170102.1070001</v>
      </c>
      <c r="C47" s="300" t="s">
        <v>312</v>
      </c>
      <c r="D47" s="302">
        <v>0</v>
      </c>
      <c r="E47" s="301">
        <v>5220.6899999999996</v>
      </c>
      <c r="F47" s="302">
        <v>0</v>
      </c>
      <c r="G47" s="301">
        <v>192766</v>
      </c>
    </row>
    <row r="48" spans="1:7" x14ac:dyDescent="0.2">
      <c r="A48" s="295">
        <v>47</v>
      </c>
      <c r="B48" s="368">
        <v>1206170102.108</v>
      </c>
      <c r="C48" s="296" t="s">
        <v>313</v>
      </c>
      <c r="D48" s="298">
        <v>0</v>
      </c>
      <c r="E48" s="297">
        <v>7274.91</v>
      </c>
      <c r="F48" s="298">
        <v>0</v>
      </c>
      <c r="G48" s="297">
        <v>404275.86</v>
      </c>
    </row>
    <row r="49" spans="1:7" x14ac:dyDescent="0.2">
      <c r="A49" s="299">
        <v>48</v>
      </c>
      <c r="B49" s="369">
        <v>1206170102.109</v>
      </c>
      <c r="C49" s="300" t="s">
        <v>314</v>
      </c>
      <c r="D49" s="302">
        <v>0</v>
      </c>
      <c r="E49" s="301">
        <v>2053.86</v>
      </c>
      <c r="F49" s="302">
        <v>0</v>
      </c>
      <c r="G49" s="301">
        <v>16645.66</v>
      </c>
    </row>
    <row r="50" spans="1:7" x14ac:dyDescent="0.2">
      <c r="A50" s="295">
        <v>49</v>
      </c>
      <c r="B50" s="368">
        <v>1209030101.1010001</v>
      </c>
      <c r="C50" s="296" t="s">
        <v>315</v>
      </c>
      <c r="D50" s="298">
        <v>0</v>
      </c>
      <c r="E50" s="298">
        <v>0</v>
      </c>
      <c r="F50" s="297">
        <v>9000</v>
      </c>
      <c r="G50" s="298">
        <v>0</v>
      </c>
    </row>
    <row r="51" spans="1:7" x14ac:dyDescent="0.2">
      <c r="A51" s="299">
        <v>50</v>
      </c>
      <c r="B51" s="369">
        <v>1209030102.1010001</v>
      </c>
      <c r="C51" s="300" t="s">
        <v>316</v>
      </c>
      <c r="D51" s="302">
        <v>0</v>
      </c>
      <c r="E51" s="302">
        <v>0</v>
      </c>
      <c r="F51" s="302">
        <v>0</v>
      </c>
      <c r="G51" s="301">
        <v>8999</v>
      </c>
    </row>
    <row r="52" spans="1:7" x14ac:dyDescent="0.2">
      <c r="A52" s="295">
        <v>51</v>
      </c>
      <c r="B52" s="368">
        <v>2102040199.1010001</v>
      </c>
      <c r="C52" s="296" t="s">
        <v>317</v>
      </c>
      <c r="D52" s="297">
        <v>3911.2</v>
      </c>
      <c r="E52" s="297">
        <v>3911.2</v>
      </c>
      <c r="F52" s="298">
        <v>0</v>
      </c>
      <c r="G52" s="297">
        <v>3911.2</v>
      </c>
    </row>
    <row r="53" spans="1:7" x14ac:dyDescent="0.2">
      <c r="A53" s="299">
        <v>52</v>
      </c>
      <c r="B53" s="369">
        <v>2102040199.1110001</v>
      </c>
      <c r="C53" s="300" t="s">
        <v>318</v>
      </c>
      <c r="D53" s="301">
        <v>18350</v>
      </c>
      <c r="E53" s="301">
        <v>17655</v>
      </c>
      <c r="F53" s="302">
        <v>0</v>
      </c>
      <c r="G53" s="301">
        <v>17655</v>
      </c>
    </row>
    <row r="54" spans="1:7" x14ac:dyDescent="0.2">
      <c r="A54" s="295">
        <v>53</v>
      </c>
      <c r="B54" s="368">
        <v>2102040199.115</v>
      </c>
      <c r="C54" s="296" t="s">
        <v>319</v>
      </c>
      <c r="D54" s="297">
        <v>30000</v>
      </c>
      <c r="E54" s="297">
        <v>31800</v>
      </c>
      <c r="F54" s="298">
        <v>0</v>
      </c>
      <c r="G54" s="297">
        <v>30000</v>
      </c>
    </row>
    <row r="55" spans="1:7" x14ac:dyDescent="0.2">
      <c r="A55" s="299">
        <v>54</v>
      </c>
      <c r="B55" s="369">
        <v>2111020199.105</v>
      </c>
      <c r="C55" s="300" t="s">
        <v>320</v>
      </c>
      <c r="D55" s="301">
        <v>8700</v>
      </c>
      <c r="E55" s="302">
        <v>40.82</v>
      </c>
      <c r="F55" s="302">
        <v>0</v>
      </c>
      <c r="G55" s="301">
        <v>293248</v>
      </c>
    </row>
    <row r="56" spans="1:7" x14ac:dyDescent="0.2">
      <c r="A56" s="295">
        <v>55</v>
      </c>
      <c r="B56" s="368">
        <v>2111020199.108</v>
      </c>
      <c r="C56" s="296" t="s">
        <v>321</v>
      </c>
      <c r="D56" s="297">
        <v>1117.2</v>
      </c>
      <c r="E56" s="297">
        <v>1117.2</v>
      </c>
      <c r="F56" s="298">
        <v>0</v>
      </c>
      <c r="G56" s="297">
        <v>1117.2</v>
      </c>
    </row>
    <row r="57" spans="1:7" x14ac:dyDescent="0.2">
      <c r="A57" s="299">
        <v>56</v>
      </c>
      <c r="B57" s="369">
        <v>2111020199.302</v>
      </c>
      <c r="C57" s="300" t="s">
        <v>322</v>
      </c>
      <c r="D57" s="301">
        <v>2794</v>
      </c>
      <c r="E57" s="301">
        <v>2794</v>
      </c>
      <c r="F57" s="302">
        <v>0</v>
      </c>
      <c r="G57" s="301">
        <v>2794</v>
      </c>
    </row>
    <row r="58" spans="1:7" x14ac:dyDescent="0.2">
      <c r="A58" s="295">
        <v>57</v>
      </c>
      <c r="B58" s="368">
        <v>3102010101.1009998</v>
      </c>
      <c r="C58" s="296" t="s">
        <v>323</v>
      </c>
      <c r="D58" s="298">
        <v>0</v>
      </c>
      <c r="E58" s="298">
        <v>0</v>
      </c>
      <c r="F58" s="298">
        <v>0</v>
      </c>
      <c r="G58" s="297">
        <v>2332988.21</v>
      </c>
    </row>
    <row r="59" spans="1:7" x14ac:dyDescent="0.2">
      <c r="A59" s="299">
        <v>58</v>
      </c>
      <c r="B59" s="369">
        <v>3105010101.1009998</v>
      </c>
      <c r="C59" s="300" t="s">
        <v>324</v>
      </c>
      <c r="D59" s="302">
        <v>0</v>
      </c>
      <c r="E59" s="302">
        <v>0</v>
      </c>
      <c r="F59" s="302">
        <v>0</v>
      </c>
      <c r="G59" s="301">
        <v>646544.59</v>
      </c>
    </row>
    <row r="60" spans="1:7" x14ac:dyDescent="0.2">
      <c r="A60" s="295">
        <v>59</v>
      </c>
      <c r="B60" s="368">
        <v>4301020104.1059999</v>
      </c>
      <c r="C60" s="296" t="s">
        <v>325</v>
      </c>
      <c r="D60" s="298">
        <v>0</v>
      </c>
      <c r="E60" s="297">
        <v>3025</v>
      </c>
      <c r="F60" s="298">
        <v>0</v>
      </c>
      <c r="G60" s="297">
        <v>22322</v>
      </c>
    </row>
    <row r="61" spans="1:7" x14ac:dyDescent="0.2">
      <c r="A61" s="299">
        <v>60</v>
      </c>
      <c r="B61" s="369">
        <v>4301020105.2010002</v>
      </c>
      <c r="C61" s="300" t="s">
        <v>326</v>
      </c>
      <c r="D61" s="302">
        <v>0</v>
      </c>
      <c r="E61" s="301">
        <v>163465</v>
      </c>
      <c r="F61" s="302">
        <v>0</v>
      </c>
      <c r="G61" s="301">
        <v>1955320</v>
      </c>
    </row>
    <row r="62" spans="1:7" x14ac:dyDescent="0.2">
      <c r="A62" s="295">
        <v>61</v>
      </c>
      <c r="B62" s="368">
        <v>4301020105.2110004</v>
      </c>
      <c r="C62" s="296" t="s">
        <v>327</v>
      </c>
      <c r="D62" s="298">
        <v>0</v>
      </c>
      <c r="E62" s="297">
        <v>95000</v>
      </c>
      <c r="F62" s="298">
        <v>0</v>
      </c>
      <c r="G62" s="297">
        <v>259000</v>
      </c>
    </row>
    <row r="63" spans="1:7" x14ac:dyDescent="0.2">
      <c r="A63" s="299">
        <v>62</v>
      </c>
      <c r="B63" s="369">
        <v>4301020105.2139997</v>
      </c>
      <c r="C63" s="300" t="s">
        <v>328</v>
      </c>
      <c r="D63" s="301">
        <v>16324.79</v>
      </c>
      <c r="E63" s="301">
        <v>16324.79</v>
      </c>
      <c r="F63" s="302">
        <v>0</v>
      </c>
      <c r="G63" s="302">
        <v>0</v>
      </c>
    </row>
    <row r="64" spans="1:7" x14ac:dyDescent="0.2">
      <c r="A64" s="295">
        <v>63</v>
      </c>
      <c r="B64" s="368">
        <v>4301020105.2150002</v>
      </c>
      <c r="C64" s="296" t="s">
        <v>329</v>
      </c>
      <c r="D64" s="298">
        <v>0</v>
      </c>
      <c r="E64" s="297">
        <v>83788.259999999995</v>
      </c>
      <c r="F64" s="298">
        <v>0</v>
      </c>
      <c r="G64" s="297">
        <v>83788.259999999995</v>
      </c>
    </row>
    <row r="65" spans="1:7" x14ac:dyDescent="0.2">
      <c r="A65" s="299">
        <v>64</v>
      </c>
      <c r="B65" s="369">
        <v>4301020105.2279997</v>
      </c>
      <c r="C65" s="300" t="s">
        <v>330</v>
      </c>
      <c r="D65" s="302">
        <v>0</v>
      </c>
      <c r="E65" s="301">
        <v>27429.919999999998</v>
      </c>
      <c r="F65" s="302">
        <v>0</v>
      </c>
      <c r="G65" s="301">
        <v>27429.919999999998</v>
      </c>
    </row>
    <row r="66" spans="1:7" x14ac:dyDescent="0.2">
      <c r="A66" s="295">
        <v>65</v>
      </c>
      <c r="B66" s="368">
        <v>4301020105.2290001</v>
      </c>
      <c r="C66" s="296" t="s">
        <v>331</v>
      </c>
      <c r="D66" s="297">
        <v>147140.21</v>
      </c>
      <c r="E66" s="298">
        <v>0</v>
      </c>
      <c r="F66" s="297">
        <v>1054299.25</v>
      </c>
      <c r="G66" s="298">
        <v>0</v>
      </c>
    </row>
    <row r="67" spans="1:7" x14ac:dyDescent="0.2">
      <c r="A67" s="299">
        <v>66</v>
      </c>
      <c r="B67" s="369">
        <v>4301020106.3050003</v>
      </c>
      <c r="C67" s="300" t="s">
        <v>332</v>
      </c>
      <c r="D67" s="302">
        <v>0</v>
      </c>
      <c r="E67" s="301">
        <v>4511</v>
      </c>
      <c r="F67" s="302">
        <v>0</v>
      </c>
      <c r="G67" s="301">
        <v>92794</v>
      </c>
    </row>
    <row r="68" spans="1:7" x14ac:dyDescent="0.2">
      <c r="A68" s="295">
        <v>67</v>
      </c>
      <c r="B68" s="368">
        <v>4301020106.3070002</v>
      </c>
      <c r="C68" s="296" t="s">
        <v>333</v>
      </c>
      <c r="D68" s="298">
        <v>0</v>
      </c>
      <c r="E68" s="298">
        <v>0</v>
      </c>
      <c r="F68" s="298">
        <v>0</v>
      </c>
      <c r="G68" s="297">
        <v>14990</v>
      </c>
    </row>
    <row r="69" spans="1:7" x14ac:dyDescent="0.2">
      <c r="A69" s="299">
        <v>68</v>
      </c>
      <c r="B69" s="369">
        <v>4301020106.3149996</v>
      </c>
      <c r="C69" s="300" t="s">
        <v>334</v>
      </c>
      <c r="D69" s="302">
        <v>0</v>
      </c>
      <c r="E69" s="302">
        <v>0</v>
      </c>
      <c r="F69" s="301">
        <v>40965</v>
      </c>
      <c r="G69" s="302">
        <v>0</v>
      </c>
    </row>
    <row r="70" spans="1:7" x14ac:dyDescent="0.2">
      <c r="A70" s="295">
        <v>69</v>
      </c>
      <c r="B70" s="368">
        <v>4302030101.1009998</v>
      </c>
      <c r="C70" s="296" t="s">
        <v>335</v>
      </c>
      <c r="D70" s="298">
        <v>0</v>
      </c>
      <c r="E70" s="298">
        <v>0</v>
      </c>
      <c r="F70" s="298">
        <v>0</v>
      </c>
      <c r="G70" s="298">
        <v>311.60000000000002</v>
      </c>
    </row>
    <row r="71" spans="1:7" x14ac:dyDescent="0.2">
      <c r="A71" s="299">
        <v>70</v>
      </c>
      <c r="B71" s="369">
        <v>4303010101.1009998</v>
      </c>
      <c r="C71" s="300" t="s">
        <v>336</v>
      </c>
      <c r="D71" s="302">
        <v>0</v>
      </c>
      <c r="E71" s="302">
        <v>779.09</v>
      </c>
      <c r="F71" s="302">
        <v>0</v>
      </c>
      <c r="G71" s="301">
        <v>1415.79</v>
      </c>
    </row>
    <row r="72" spans="1:7" x14ac:dyDescent="0.2">
      <c r="A72" s="295">
        <v>71</v>
      </c>
      <c r="B72" s="368">
        <v>4307010103.2010002</v>
      </c>
      <c r="C72" s="296" t="s">
        <v>337</v>
      </c>
      <c r="D72" s="298">
        <v>0</v>
      </c>
      <c r="E72" s="297">
        <v>102680</v>
      </c>
      <c r="F72" s="298">
        <v>0</v>
      </c>
      <c r="G72" s="297">
        <v>1037790</v>
      </c>
    </row>
    <row r="73" spans="1:7" x14ac:dyDescent="0.2">
      <c r="A73" s="299">
        <v>72</v>
      </c>
      <c r="B73" s="369">
        <v>4313010199.1169996</v>
      </c>
      <c r="C73" s="300" t="s">
        <v>338</v>
      </c>
      <c r="D73" s="302">
        <v>0</v>
      </c>
      <c r="E73" s="301">
        <v>30390</v>
      </c>
      <c r="F73" s="302">
        <v>0</v>
      </c>
      <c r="G73" s="301">
        <v>486010</v>
      </c>
    </row>
    <row r="74" spans="1:7" x14ac:dyDescent="0.2">
      <c r="A74" s="295">
        <v>73</v>
      </c>
      <c r="B74" s="368">
        <v>5101010101.1009998</v>
      </c>
      <c r="C74" s="296" t="s">
        <v>212</v>
      </c>
      <c r="D74" s="297">
        <v>99180</v>
      </c>
      <c r="E74" s="298">
        <v>0</v>
      </c>
      <c r="F74" s="297">
        <v>995790</v>
      </c>
      <c r="G74" s="298">
        <v>0</v>
      </c>
    </row>
    <row r="75" spans="1:7" x14ac:dyDescent="0.2">
      <c r="A75" s="299">
        <v>74</v>
      </c>
      <c r="B75" s="369">
        <v>5101010103.1020002</v>
      </c>
      <c r="C75" s="300" t="s">
        <v>213</v>
      </c>
      <c r="D75" s="301">
        <v>3500</v>
      </c>
      <c r="E75" s="302">
        <v>0</v>
      </c>
      <c r="F75" s="301">
        <v>42000</v>
      </c>
      <c r="G75" s="302">
        <v>0</v>
      </c>
    </row>
    <row r="76" spans="1:7" x14ac:dyDescent="0.2">
      <c r="A76" s="295">
        <v>75</v>
      </c>
      <c r="B76" s="368">
        <v>5101010113.1049995</v>
      </c>
      <c r="C76" s="296" t="s">
        <v>214</v>
      </c>
      <c r="D76" s="297">
        <v>55860</v>
      </c>
      <c r="E76" s="298">
        <v>0</v>
      </c>
      <c r="F76" s="297">
        <v>653287.80000000005</v>
      </c>
      <c r="G76" s="298">
        <v>0</v>
      </c>
    </row>
    <row r="77" spans="1:7" x14ac:dyDescent="0.2">
      <c r="A77" s="364">
        <v>76</v>
      </c>
      <c r="B77" s="370">
        <v>5101010113.1070004</v>
      </c>
      <c r="C77" s="365" t="s">
        <v>248</v>
      </c>
      <c r="D77" s="303">
        <v>6710</v>
      </c>
      <c r="E77" s="366">
        <v>0</v>
      </c>
      <c r="F77" s="303">
        <v>68015</v>
      </c>
      <c r="G77" s="366">
        <v>0</v>
      </c>
    </row>
    <row r="78" spans="1:7" x14ac:dyDescent="0.2">
      <c r="A78" s="295">
        <v>77</v>
      </c>
      <c r="B78" s="368">
        <v>5101020106.3009996</v>
      </c>
      <c r="C78" s="296" t="s">
        <v>215</v>
      </c>
      <c r="D78" s="297">
        <v>2794</v>
      </c>
      <c r="E78" s="298">
        <v>0</v>
      </c>
      <c r="F78" s="297">
        <v>33534</v>
      </c>
      <c r="G78" s="298">
        <v>0</v>
      </c>
    </row>
    <row r="79" spans="1:7" x14ac:dyDescent="0.2">
      <c r="A79" s="299">
        <v>78</v>
      </c>
      <c r="B79" s="369">
        <v>5101020112.1009998</v>
      </c>
      <c r="C79" s="300" t="s">
        <v>249</v>
      </c>
      <c r="D79" s="301">
        <v>1117.2</v>
      </c>
      <c r="E79" s="302">
        <v>0</v>
      </c>
      <c r="F79" s="301">
        <v>13364.8</v>
      </c>
      <c r="G79" s="302">
        <v>0</v>
      </c>
    </row>
    <row r="80" spans="1:7" x14ac:dyDescent="0.2">
      <c r="A80" s="295">
        <v>79</v>
      </c>
      <c r="B80" s="368">
        <v>5101020114.1199999</v>
      </c>
      <c r="C80" s="296" t="s">
        <v>250</v>
      </c>
      <c r="D80" s="297">
        <v>31800</v>
      </c>
      <c r="E80" s="298">
        <v>0</v>
      </c>
      <c r="F80" s="297">
        <v>114000</v>
      </c>
      <c r="G80" s="298">
        <v>0</v>
      </c>
    </row>
    <row r="81" spans="1:8" x14ac:dyDescent="0.2">
      <c r="A81" s="299">
        <v>80</v>
      </c>
      <c r="B81" s="369">
        <v>5102010199.1009998</v>
      </c>
      <c r="C81" s="300" t="s">
        <v>216</v>
      </c>
      <c r="D81" s="301">
        <v>3000</v>
      </c>
      <c r="E81" s="302">
        <v>0</v>
      </c>
      <c r="F81" s="303">
        <v>124763</v>
      </c>
      <c r="G81" s="302">
        <v>0</v>
      </c>
      <c r="H81" s="227" t="s">
        <v>345</v>
      </c>
    </row>
    <row r="82" spans="1:8" x14ac:dyDescent="0.2">
      <c r="A82" s="295">
        <v>81</v>
      </c>
      <c r="B82" s="368">
        <v>5104010104.1009998</v>
      </c>
      <c r="C82" s="296" t="s">
        <v>219</v>
      </c>
      <c r="D82" s="298">
        <v>656</v>
      </c>
      <c r="E82" s="298">
        <v>0</v>
      </c>
      <c r="F82" s="297">
        <v>22820.25</v>
      </c>
      <c r="G82" s="298">
        <v>0</v>
      </c>
    </row>
    <row r="83" spans="1:8" x14ac:dyDescent="0.2">
      <c r="A83" s="299">
        <v>82</v>
      </c>
      <c r="B83" s="369">
        <v>5104010104.1040001</v>
      </c>
      <c r="C83" s="300" t="s">
        <v>251</v>
      </c>
      <c r="D83" s="302">
        <v>0</v>
      </c>
      <c r="E83" s="302">
        <v>0</v>
      </c>
      <c r="F83" s="302">
        <v>400</v>
      </c>
      <c r="G83" s="302">
        <v>0</v>
      </c>
    </row>
    <row r="84" spans="1:8" x14ac:dyDescent="0.2">
      <c r="A84" s="295">
        <v>83</v>
      </c>
      <c r="B84" s="368">
        <v>5104010104.1049995</v>
      </c>
      <c r="C84" s="296" t="s">
        <v>220</v>
      </c>
      <c r="D84" s="298">
        <v>0</v>
      </c>
      <c r="E84" s="298">
        <v>0</v>
      </c>
      <c r="F84" s="297">
        <v>24394</v>
      </c>
      <c r="G84" s="298">
        <v>0</v>
      </c>
    </row>
    <row r="85" spans="1:8" x14ac:dyDescent="0.2">
      <c r="A85" s="299">
        <v>84</v>
      </c>
      <c r="B85" s="369">
        <v>5104010104.1059999</v>
      </c>
      <c r="C85" s="300" t="s">
        <v>221</v>
      </c>
      <c r="D85" s="302">
        <v>595</v>
      </c>
      <c r="E85" s="302">
        <v>0</v>
      </c>
      <c r="F85" s="301">
        <v>15193</v>
      </c>
      <c r="G85" s="302">
        <v>0</v>
      </c>
    </row>
    <row r="86" spans="1:8" x14ac:dyDescent="0.2">
      <c r="A86" s="295">
        <v>85</v>
      </c>
      <c r="B86" s="368">
        <v>5104010107.1079998</v>
      </c>
      <c r="C86" s="296" t="s">
        <v>252</v>
      </c>
      <c r="D86" s="298">
        <v>0</v>
      </c>
      <c r="E86" s="298">
        <v>0</v>
      </c>
      <c r="F86" s="297">
        <v>1000</v>
      </c>
      <c r="G86" s="298">
        <v>0</v>
      </c>
    </row>
    <row r="87" spans="1:8" x14ac:dyDescent="0.2">
      <c r="A87" s="299">
        <v>86</v>
      </c>
      <c r="B87" s="369">
        <v>5104010110.1009998</v>
      </c>
      <c r="C87" s="300" t="s">
        <v>253</v>
      </c>
      <c r="D87" s="301">
        <v>3000</v>
      </c>
      <c r="E87" s="302">
        <v>0</v>
      </c>
      <c r="F87" s="301">
        <v>33000</v>
      </c>
      <c r="G87" s="302">
        <v>0</v>
      </c>
    </row>
    <row r="88" spans="1:8" x14ac:dyDescent="0.2">
      <c r="A88" s="295">
        <v>87</v>
      </c>
      <c r="B88" s="368">
        <v>5104010112.1110001</v>
      </c>
      <c r="C88" s="296" t="s">
        <v>254</v>
      </c>
      <c r="D88" s="298">
        <v>390</v>
      </c>
      <c r="E88" s="298">
        <v>0</v>
      </c>
      <c r="F88" s="297">
        <v>4245</v>
      </c>
      <c r="G88" s="298">
        <v>0</v>
      </c>
    </row>
    <row r="89" spans="1:8" x14ac:dyDescent="0.2">
      <c r="A89" s="299">
        <v>88</v>
      </c>
      <c r="B89" s="369">
        <v>5104010112.1129999</v>
      </c>
      <c r="C89" s="300" t="s">
        <v>217</v>
      </c>
      <c r="D89" s="302">
        <v>0</v>
      </c>
      <c r="E89" s="302">
        <v>0</v>
      </c>
      <c r="F89" s="301">
        <v>30000</v>
      </c>
      <c r="G89" s="302">
        <v>0</v>
      </c>
    </row>
    <row r="90" spans="1:8" x14ac:dyDescent="0.2">
      <c r="A90" s="295">
        <v>89</v>
      </c>
      <c r="B90" s="368">
        <v>5104020101.1009998</v>
      </c>
      <c r="C90" s="296" t="s">
        <v>46</v>
      </c>
      <c r="D90" s="297">
        <v>2904.59</v>
      </c>
      <c r="E90" s="298">
        <v>0</v>
      </c>
      <c r="F90" s="297">
        <v>31311.14</v>
      </c>
      <c r="G90" s="298">
        <v>0</v>
      </c>
    </row>
    <row r="91" spans="1:8" x14ac:dyDescent="0.2">
      <c r="A91" s="299">
        <v>90</v>
      </c>
      <c r="B91" s="369">
        <v>5104030205.1009998</v>
      </c>
      <c r="C91" s="300" t="s">
        <v>222</v>
      </c>
      <c r="D91" s="301">
        <v>26626.99</v>
      </c>
      <c r="E91" s="302">
        <v>0</v>
      </c>
      <c r="F91" s="301">
        <v>226427.76</v>
      </c>
      <c r="G91" s="302">
        <v>0</v>
      </c>
    </row>
    <row r="92" spans="1:8" x14ac:dyDescent="0.2">
      <c r="A92" s="295">
        <v>91</v>
      </c>
      <c r="B92" s="368">
        <v>5104030205.1020002</v>
      </c>
      <c r="C92" s="296" t="s">
        <v>223</v>
      </c>
      <c r="D92" s="298">
        <v>0</v>
      </c>
      <c r="E92" s="298">
        <v>0</v>
      </c>
      <c r="F92" s="297">
        <v>7688</v>
      </c>
      <c r="G92" s="298">
        <v>0</v>
      </c>
    </row>
    <row r="93" spans="1:8" x14ac:dyDescent="0.2">
      <c r="A93" s="299">
        <v>92</v>
      </c>
      <c r="B93" s="369">
        <v>5104030205.1029997</v>
      </c>
      <c r="C93" s="300" t="s">
        <v>224</v>
      </c>
      <c r="D93" s="301">
        <v>5350.23</v>
      </c>
      <c r="E93" s="302">
        <v>0</v>
      </c>
      <c r="F93" s="301">
        <v>27446.52</v>
      </c>
      <c r="G93" s="302">
        <v>0</v>
      </c>
    </row>
    <row r="94" spans="1:8" x14ac:dyDescent="0.2">
      <c r="A94" s="295">
        <v>93</v>
      </c>
      <c r="B94" s="368">
        <v>5104030205.1040001</v>
      </c>
      <c r="C94" s="296" t="s">
        <v>225</v>
      </c>
      <c r="D94" s="297">
        <v>1078</v>
      </c>
      <c r="E94" s="298">
        <v>0</v>
      </c>
      <c r="F94" s="297">
        <v>7833</v>
      </c>
      <c r="G94" s="298">
        <v>0</v>
      </c>
    </row>
    <row r="95" spans="1:8" x14ac:dyDescent="0.2">
      <c r="A95" s="299">
        <v>94</v>
      </c>
      <c r="B95" s="369">
        <v>5104030205.1169996</v>
      </c>
      <c r="C95" s="300" t="s">
        <v>226</v>
      </c>
      <c r="D95" s="302">
        <v>0</v>
      </c>
      <c r="E95" s="302">
        <v>0</v>
      </c>
      <c r="F95" s="301">
        <v>2300</v>
      </c>
      <c r="G95" s="302">
        <v>0</v>
      </c>
    </row>
    <row r="96" spans="1:8" x14ac:dyDescent="0.2">
      <c r="A96" s="295">
        <v>95</v>
      </c>
      <c r="B96" s="368">
        <v>5104040199.1009998</v>
      </c>
      <c r="C96" s="296" t="s">
        <v>218</v>
      </c>
      <c r="D96" s="297">
        <v>17655</v>
      </c>
      <c r="E96" s="298">
        <v>0</v>
      </c>
      <c r="F96" s="297">
        <v>234190</v>
      </c>
      <c r="G96" s="298">
        <v>0</v>
      </c>
    </row>
    <row r="97" spans="1:7" x14ac:dyDescent="0.2">
      <c r="A97" s="299">
        <v>96</v>
      </c>
      <c r="B97" s="369">
        <v>5105010109.1009998</v>
      </c>
      <c r="C97" s="300" t="s">
        <v>202</v>
      </c>
      <c r="D97" s="302">
        <v>275.83999999999997</v>
      </c>
      <c r="E97" s="302">
        <v>0</v>
      </c>
      <c r="F97" s="301">
        <v>3310.63</v>
      </c>
      <c r="G97" s="302">
        <v>0</v>
      </c>
    </row>
    <row r="98" spans="1:7" x14ac:dyDescent="0.2">
      <c r="A98" s="295">
        <v>97</v>
      </c>
      <c r="B98" s="368">
        <v>5105010125.1009998</v>
      </c>
      <c r="C98" s="296" t="s">
        <v>203</v>
      </c>
      <c r="D98" s="297">
        <v>2243.52</v>
      </c>
      <c r="E98" s="298">
        <v>0</v>
      </c>
      <c r="F98" s="297">
        <v>26922.79</v>
      </c>
      <c r="G98" s="298">
        <v>0</v>
      </c>
    </row>
    <row r="99" spans="1:7" x14ac:dyDescent="0.2">
      <c r="A99" s="299">
        <v>98</v>
      </c>
      <c r="B99" s="369">
        <v>5105010160.1009998</v>
      </c>
      <c r="C99" s="300" t="s">
        <v>204</v>
      </c>
      <c r="D99" s="301">
        <v>1153.3699999999999</v>
      </c>
      <c r="E99" s="302">
        <v>0</v>
      </c>
      <c r="F99" s="301">
        <v>13840</v>
      </c>
      <c r="G99" s="302">
        <v>0</v>
      </c>
    </row>
    <row r="100" spans="1:7" x14ac:dyDescent="0.2">
      <c r="A100" s="295">
        <v>99</v>
      </c>
      <c r="B100" s="368">
        <v>5105010160.1020002</v>
      </c>
      <c r="C100" s="296" t="s">
        <v>205</v>
      </c>
      <c r="D100" s="297">
        <v>13026.93</v>
      </c>
      <c r="E100" s="298">
        <v>0</v>
      </c>
      <c r="F100" s="297">
        <v>156323.6</v>
      </c>
      <c r="G100" s="298">
        <v>0</v>
      </c>
    </row>
    <row r="101" spans="1:7" x14ac:dyDescent="0.2">
      <c r="A101" s="299">
        <v>100</v>
      </c>
      <c r="B101" s="369">
        <v>5105010160.1049995</v>
      </c>
      <c r="C101" s="300" t="s">
        <v>255</v>
      </c>
      <c r="D101" s="302">
        <v>287.25</v>
      </c>
      <c r="E101" s="302">
        <v>0</v>
      </c>
      <c r="F101" s="301">
        <v>3446.67</v>
      </c>
      <c r="G101" s="302">
        <v>0</v>
      </c>
    </row>
    <row r="102" spans="1:7" x14ac:dyDescent="0.2">
      <c r="A102" s="295">
        <v>101</v>
      </c>
      <c r="B102" s="368">
        <v>5105010161.1009998</v>
      </c>
      <c r="C102" s="296" t="s">
        <v>206</v>
      </c>
      <c r="D102" s="298">
        <v>484.24</v>
      </c>
      <c r="E102" s="298">
        <v>0</v>
      </c>
      <c r="F102" s="297">
        <v>5810.55</v>
      </c>
      <c r="G102" s="298">
        <v>0</v>
      </c>
    </row>
    <row r="103" spans="1:7" x14ac:dyDescent="0.2">
      <c r="A103" s="299">
        <v>102</v>
      </c>
      <c r="B103" s="369">
        <v>5105010161.1040001</v>
      </c>
      <c r="C103" s="300" t="s">
        <v>256</v>
      </c>
      <c r="D103" s="302">
        <v>833.37</v>
      </c>
      <c r="E103" s="302">
        <v>0</v>
      </c>
      <c r="F103" s="301">
        <v>10000</v>
      </c>
      <c r="G103" s="302">
        <v>0</v>
      </c>
    </row>
    <row r="104" spans="1:7" x14ac:dyDescent="0.2">
      <c r="A104" s="295">
        <v>103</v>
      </c>
      <c r="B104" s="368">
        <v>5105010161.1070004</v>
      </c>
      <c r="C104" s="296" t="s">
        <v>207</v>
      </c>
      <c r="D104" s="297">
        <v>5220.6899999999996</v>
      </c>
      <c r="E104" s="298">
        <v>0</v>
      </c>
      <c r="F104" s="297">
        <v>14367.97</v>
      </c>
      <c r="G104" s="298">
        <v>0</v>
      </c>
    </row>
    <row r="105" spans="1:7" x14ac:dyDescent="0.2">
      <c r="A105" s="299">
        <v>104</v>
      </c>
      <c r="B105" s="369">
        <v>5105010161.1079998</v>
      </c>
      <c r="C105" s="300" t="s">
        <v>208</v>
      </c>
      <c r="D105" s="301">
        <v>7274.91</v>
      </c>
      <c r="E105" s="302">
        <v>0</v>
      </c>
      <c r="F105" s="301">
        <v>17815.66</v>
      </c>
      <c r="G105" s="302">
        <v>0</v>
      </c>
    </row>
    <row r="106" spans="1:7" x14ac:dyDescent="0.2">
      <c r="A106" s="295">
        <v>105</v>
      </c>
      <c r="B106" s="368">
        <v>5105010161.1090002</v>
      </c>
      <c r="C106" s="296" t="s">
        <v>257</v>
      </c>
      <c r="D106" s="297">
        <v>2053.86</v>
      </c>
      <c r="E106" s="298">
        <v>0</v>
      </c>
      <c r="F106" s="297">
        <v>4563.33</v>
      </c>
      <c r="G106" s="298">
        <v>0</v>
      </c>
    </row>
    <row r="107" spans="1:7" x14ac:dyDescent="0.2">
      <c r="A107" s="304"/>
      <c r="B107" s="371"/>
      <c r="C107" s="304"/>
      <c r="D107" s="305">
        <v>951428.27</v>
      </c>
      <c r="E107" s="305">
        <v>951428.27</v>
      </c>
      <c r="F107" s="305">
        <v>10480215.859999999</v>
      </c>
      <c r="G107" s="305">
        <v>10480215.859999999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8" sqref="D28"/>
    </sheetView>
  </sheetViews>
  <sheetFormatPr defaultColWidth="9" defaultRowHeight="12.75" x14ac:dyDescent="0.2"/>
  <cols>
    <col min="1" max="1" width="4.625" style="12" bestFit="1" customWidth="1"/>
    <col min="2" max="2" width="15.625" style="16" customWidth="1"/>
    <col min="3" max="3" width="38.75" style="12" bestFit="1" customWidth="1"/>
    <col min="4" max="4" width="14.25" style="17" customWidth="1"/>
    <col min="5" max="5" width="8" style="17" bestFit="1" customWidth="1"/>
    <col min="6" max="6" width="3.25" style="251" bestFit="1" customWidth="1"/>
    <col min="7" max="7" width="13.75" style="17" bestFit="1" customWidth="1"/>
    <col min="8" max="8" width="2.25" style="12" customWidth="1"/>
    <col min="9" max="9" width="9" style="12" bestFit="1" customWidth="1"/>
    <col min="10" max="10" width="10.125" style="12" bestFit="1" customWidth="1"/>
    <col min="11" max="11" width="9" style="12"/>
    <col min="12" max="12" width="9.25" style="12" bestFit="1" customWidth="1"/>
    <col min="13" max="16384" width="9" style="12"/>
  </cols>
  <sheetData>
    <row r="1" spans="1:12" s="13" customFormat="1" x14ac:dyDescent="0.2">
      <c r="A1" s="13" t="s">
        <v>27</v>
      </c>
      <c r="B1" s="14" t="s">
        <v>0</v>
      </c>
      <c r="C1" s="13" t="s">
        <v>210</v>
      </c>
      <c r="D1" s="15" t="s">
        <v>211</v>
      </c>
      <c r="E1" s="15"/>
      <c r="G1" s="15"/>
    </row>
    <row r="2" spans="1:12" x14ac:dyDescent="0.2">
      <c r="A2" s="12">
        <v>73</v>
      </c>
      <c r="B2" s="16">
        <v>5101010101.1009998</v>
      </c>
      <c r="C2" s="12" t="s">
        <v>212</v>
      </c>
      <c r="D2" s="18">
        <v>995790</v>
      </c>
      <c r="E2" s="18"/>
      <c r="F2" s="374" t="s">
        <v>2</v>
      </c>
    </row>
    <row r="3" spans="1:12" x14ac:dyDescent="0.2">
      <c r="A3" s="12">
        <v>74</v>
      </c>
      <c r="B3" s="16">
        <v>5101010103.1020002</v>
      </c>
      <c r="C3" s="12" t="s">
        <v>213</v>
      </c>
      <c r="D3" s="17">
        <v>42000</v>
      </c>
      <c r="F3" s="374"/>
      <c r="G3" s="18">
        <f>D2+D4+D5</f>
        <v>1717092.8</v>
      </c>
    </row>
    <row r="4" spans="1:12" x14ac:dyDescent="0.2">
      <c r="A4" s="12">
        <v>75</v>
      </c>
      <c r="B4" s="16">
        <v>5101010113.1049995</v>
      </c>
      <c r="C4" s="12" t="s">
        <v>214</v>
      </c>
      <c r="D4" s="18">
        <v>653287.80000000005</v>
      </c>
      <c r="E4" s="18" t="s">
        <v>264</v>
      </c>
      <c r="F4" s="374"/>
      <c r="I4" s="12" t="s">
        <v>268</v>
      </c>
      <c r="J4" s="283">
        <f>'1ค่าแรงรายคน'!D4+'1ค่าแรงรายคน'!D5+'1ค่าแรงรายคน'!D6+'1ค่าแรงรายคน'!D7+'1ค่าแรงรายคน'!D9</f>
        <v>670320</v>
      </c>
      <c r="K4" s="12" t="s">
        <v>269</v>
      </c>
      <c r="L4" s="283">
        <f>J4-D4</f>
        <v>17032.199999999953</v>
      </c>
    </row>
    <row r="5" spans="1:12" x14ac:dyDescent="0.2">
      <c r="A5" s="12">
        <v>76</v>
      </c>
      <c r="B5" s="16">
        <v>5101010113.1070004</v>
      </c>
      <c r="C5" s="12" t="s">
        <v>248</v>
      </c>
      <c r="D5" s="18">
        <v>68015</v>
      </c>
      <c r="E5" s="18" t="s">
        <v>262</v>
      </c>
      <c r="F5" s="374"/>
    </row>
    <row r="6" spans="1:12" x14ac:dyDescent="0.2">
      <c r="A6" s="12">
        <v>77</v>
      </c>
      <c r="B6" s="16">
        <v>5101020106.3009996</v>
      </c>
      <c r="C6" s="12" t="s">
        <v>215</v>
      </c>
      <c r="D6" s="17">
        <v>33534</v>
      </c>
      <c r="F6" s="374"/>
      <c r="G6" s="17">
        <f>SUM(D3,D6:D9)</f>
        <v>249661.8</v>
      </c>
    </row>
    <row r="7" spans="1:12" x14ac:dyDescent="0.2">
      <c r="A7" s="12">
        <v>78</v>
      </c>
      <c r="B7" s="16">
        <v>5101020112.1009998</v>
      </c>
      <c r="C7" s="12" t="s">
        <v>249</v>
      </c>
      <c r="D7" s="17">
        <v>13364.8</v>
      </c>
      <c r="E7" s="17" t="s">
        <v>267</v>
      </c>
      <c r="F7" s="374"/>
    </row>
    <row r="8" spans="1:12" x14ac:dyDescent="0.2">
      <c r="A8" s="12">
        <v>79</v>
      </c>
      <c r="B8" s="16">
        <v>5101020114.1199999</v>
      </c>
      <c r="C8" s="12" t="s">
        <v>250</v>
      </c>
      <c r="D8" s="17">
        <v>114000</v>
      </c>
      <c r="E8" s="17" t="s">
        <v>266</v>
      </c>
      <c r="F8" s="374"/>
    </row>
    <row r="9" spans="1:12" x14ac:dyDescent="0.2">
      <c r="A9" s="12">
        <v>80</v>
      </c>
      <c r="B9" s="16">
        <v>5102010199.1009998</v>
      </c>
      <c r="C9" s="12" t="s">
        <v>216</v>
      </c>
      <c r="D9" s="17">
        <v>46763</v>
      </c>
      <c r="F9" s="374"/>
    </row>
    <row r="10" spans="1:12" x14ac:dyDescent="0.2">
      <c r="A10" s="12">
        <v>95</v>
      </c>
      <c r="B10" s="16">
        <v>5104040199.1009998</v>
      </c>
      <c r="C10" s="12" t="s">
        <v>218</v>
      </c>
      <c r="D10" s="19">
        <v>234190</v>
      </c>
      <c r="E10" s="19" t="s">
        <v>265</v>
      </c>
      <c r="F10" s="374"/>
      <c r="G10" s="19">
        <f>D10</f>
        <v>234190</v>
      </c>
      <c r="J10" s="12" t="s">
        <v>261</v>
      </c>
      <c r="K10" s="12">
        <f>(37990*6)+(39290*6)</f>
        <v>463680</v>
      </c>
    </row>
    <row r="11" spans="1:12" s="251" customFormat="1" x14ac:dyDescent="0.2">
      <c r="B11" s="14"/>
      <c r="D11" s="255">
        <f>SUM(D2:D10)</f>
        <v>2200944.6</v>
      </c>
      <c r="E11" s="255"/>
      <c r="F11" s="374"/>
      <c r="G11" s="255">
        <f>SUM(G2:G10)</f>
        <v>2200944.6</v>
      </c>
      <c r="I11" s="282">
        <f>D11-G11</f>
        <v>0</v>
      </c>
    </row>
    <row r="14" spans="1:12" x14ac:dyDescent="0.2">
      <c r="A14" s="12">
        <v>81</v>
      </c>
      <c r="B14" s="16">
        <v>5104010104.1009998</v>
      </c>
      <c r="C14" s="12" t="s">
        <v>219</v>
      </c>
      <c r="D14" s="17">
        <v>22820.25</v>
      </c>
      <c r="F14" s="374" t="s">
        <v>3</v>
      </c>
      <c r="G14" s="17">
        <f>SUM(D14:D18,D20:D21,D23:D27)</f>
        <v>369747.53</v>
      </c>
    </row>
    <row r="15" spans="1:12" x14ac:dyDescent="0.2">
      <c r="A15" s="12">
        <v>82</v>
      </c>
      <c r="B15" s="16">
        <v>5104010104.1040001</v>
      </c>
      <c r="C15" s="12" t="s">
        <v>251</v>
      </c>
      <c r="D15" s="17">
        <v>400</v>
      </c>
      <c r="F15" s="374"/>
    </row>
    <row r="16" spans="1:12" x14ac:dyDescent="0.2">
      <c r="A16" s="12">
        <v>83</v>
      </c>
      <c r="B16" s="16">
        <v>5104010104.1049995</v>
      </c>
      <c r="C16" s="12" t="s">
        <v>220</v>
      </c>
      <c r="D16" s="17">
        <v>24394</v>
      </c>
      <c r="F16" s="374"/>
    </row>
    <row r="17" spans="1:9" x14ac:dyDescent="0.2">
      <c r="A17" s="12">
        <v>84</v>
      </c>
      <c r="B17" s="16">
        <v>5104010104.1059999</v>
      </c>
      <c r="C17" s="12" t="s">
        <v>221</v>
      </c>
      <c r="D17" s="17">
        <v>15193</v>
      </c>
      <c r="F17" s="374"/>
    </row>
    <row r="18" spans="1:9" x14ac:dyDescent="0.2">
      <c r="A18" s="12">
        <v>85</v>
      </c>
      <c r="B18" s="16">
        <v>5104010107.1079998</v>
      </c>
      <c r="C18" s="12" t="s">
        <v>252</v>
      </c>
      <c r="D18" s="17">
        <v>1000</v>
      </c>
      <c r="F18" s="374"/>
    </row>
    <row r="19" spans="1:9" x14ac:dyDescent="0.2">
      <c r="A19" s="12">
        <v>86</v>
      </c>
      <c r="B19" s="16">
        <v>5104010110.1009998</v>
      </c>
      <c r="C19" s="12" t="s">
        <v>253</v>
      </c>
      <c r="D19" s="20">
        <v>33000</v>
      </c>
      <c r="E19" s="20"/>
      <c r="F19" s="374"/>
      <c r="G19" s="20">
        <f>D19+D22</f>
        <v>64311.14</v>
      </c>
    </row>
    <row r="20" spans="1:9" x14ac:dyDescent="0.2">
      <c r="A20" s="12">
        <v>87</v>
      </c>
      <c r="B20" s="16">
        <v>5104010112.1110001</v>
      </c>
      <c r="C20" s="12" t="s">
        <v>254</v>
      </c>
      <c r="D20" s="17">
        <v>4245</v>
      </c>
      <c r="F20" s="374"/>
    </row>
    <row r="21" spans="1:9" x14ac:dyDescent="0.2">
      <c r="A21" s="12">
        <v>88</v>
      </c>
      <c r="B21" s="16">
        <v>5104010112.1129999</v>
      </c>
      <c r="C21" s="12" t="s">
        <v>217</v>
      </c>
      <c r="D21" s="17">
        <v>30000</v>
      </c>
      <c r="E21" s="17" t="s">
        <v>263</v>
      </c>
      <c r="F21" s="374"/>
    </row>
    <row r="22" spans="1:9" x14ac:dyDescent="0.2">
      <c r="A22" s="12">
        <v>89</v>
      </c>
      <c r="B22" s="16">
        <v>5104020101.1009998</v>
      </c>
      <c r="C22" s="12" t="s">
        <v>46</v>
      </c>
      <c r="D22" s="20">
        <v>31311.14</v>
      </c>
      <c r="E22" s="20"/>
      <c r="F22" s="374"/>
    </row>
    <row r="23" spans="1:9" x14ac:dyDescent="0.2">
      <c r="A23" s="12">
        <v>90</v>
      </c>
      <c r="B23" s="16">
        <v>5104030205.1009998</v>
      </c>
      <c r="C23" s="12" t="s">
        <v>222</v>
      </c>
      <c r="D23" s="17">
        <v>226427.76</v>
      </c>
      <c r="F23" s="374"/>
    </row>
    <row r="24" spans="1:9" x14ac:dyDescent="0.2">
      <c r="A24" s="12">
        <v>91</v>
      </c>
      <c r="B24" s="16">
        <v>5104030205.1020002</v>
      </c>
      <c r="C24" s="12" t="s">
        <v>223</v>
      </c>
      <c r="D24" s="17">
        <v>7688</v>
      </c>
      <c r="F24" s="374"/>
    </row>
    <row r="25" spans="1:9" x14ac:dyDescent="0.2">
      <c r="A25" s="12">
        <v>92</v>
      </c>
      <c r="B25" s="16">
        <v>5104030205.1029997</v>
      </c>
      <c r="C25" s="12" t="s">
        <v>224</v>
      </c>
      <c r="D25" s="17">
        <v>27446.52</v>
      </c>
      <c r="F25" s="374"/>
    </row>
    <row r="26" spans="1:9" x14ac:dyDescent="0.2">
      <c r="A26" s="12">
        <v>93</v>
      </c>
      <c r="B26" s="16">
        <v>5104030205.1040001</v>
      </c>
      <c r="C26" s="12" t="s">
        <v>225</v>
      </c>
      <c r="D26" s="17">
        <v>7833</v>
      </c>
      <c r="F26" s="374"/>
    </row>
    <row r="27" spans="1:9" x14ac:dyDescent="0.2">
      <c r="A27" s="12">
        <v>94</v>
      </c>
      <c r="B27" s="16">
        <v>5104030205.1169996</v>
      </c>
      <c r="C27" s="12" t="s">
        <v>226</v>
      </c>
      <c r="D27" s="17">
        <v>2300</v>
      </c>
      <c r="F27" s="374"/>
    </row>
    <row r="28" spans="1:9" s="251" customFormat="1" x14ac:dyDescent="0.2">
      <c r="B28" s="14"/>
      <c r="D28" s="255">
        <f>SUM(D14:D27)</f>
        <v>434058.67000000004</v>
      </c>
      <c r="E28" s="255"/>
      <c r="F28" s="374"/>
      <c r="G28" s="255">
        <f>SUM(G14:G27)</f>
        <v>434058.67000000004</v>
      </c>
      <c r="I28" s="282">
        <f>D28-G28</f>
        <v>0</v>
      </c>
    </row>
    <row r="31" spans="1:9" x14ac:dyDescent="0.2">
      <c r="A31" s="12">
        <v>96</v>
      </c>
      <c r="B31" s="16">
        <v>5105010109.1009998</v>
      </c>
      <c r="C31" s="12" t="s">
        <v>202</v>
      </c>
      <c r="D31" s="17">
        <v>3310.63</v>
      </c>
      <c r="F31" s="374" t="s">
        <v>4</v>
      </c>
    </row>
    <row r="32" spans="1:9" x14ac:dyDescent="0.2">
      <c r="A32" s="12">
        <v>97</v>
      </c>
      <c r="B32" s="16">
        <v>5105010125.1009998</v>
      </c>
      <c r="C32" s="12" t="s">
        <v>203</v>
      </c>
      <c r="D32" s="17">
        <v>26922.79</v>
      </c>
      <c r="F32" s="374"/>
    </row>
    <row r="33" spans="1:7" x14ac:dyDescent="0.2">
      <c r="A33" s="12">
        <v>98</v>
      </c>
      <c r="B33" s="16">
        <v>5105010160.1009998</v>
      </c>
      <c r="C33" s="12" t="s">
        <v>204</v>
      </c>
      <c r="D33" s="21">
        <v>13840</v>
      </c>
      <c r="E33" s="21"/>
      <c r="F33" s="374"/>
      <c r="G33" s="21">
        <f>SUM(D33:D34)</f>
        <v>170163.6</v>
      </c>
    </row>
    <row r="34" spans="1:7" x14ac:dyDescent="0.2">
      <c r="A34" s="12">
        <v>99</v>
      </c>
      <c r="B34" s="16">
        <v>5105010160.1020002</v>
      </c>
      <c r="C34" s="12" t="s">
        <v>205</v>
      </c>
      <c r="D34" s="21">
        <v>156323.6</v>
      </c>
      <c r="E34" s="21"/>
      <c r="F34" s="374"/>
    </row>
    <row r="35" spans="1:7" x14ac:dyDescent="0.2">
      <c r="A35" s="12">
        <v>100</v>
      </c>
      <c r="B35" s="16">
        <v>5105010160.1049995</v>
      </c>
      <c r="C35" s="12" t="s">
        <v>255</v>
      </c>
      <c r="D35" s="17">
        <v>3446.67</v>
      </c>
      <c r="F35" s="374"/>
    </row>
    <row r="36" spans="1:7" x14ac:dyDescent="0.2">
      <c r="A36" s="12">
        <v>101</v>
      </c>
      <c r="B36" s="16">
        <v>5105010161.1009998</v>
      </c>
      <c r="C36" s="12" t="s">
        <v>206</v>
      </c>
      <c r="D36" s="17">
        <v>5810.55</v>
      </c>
      <c r="F36" s="374"/>
      <c r="G36" s="17">
        <f>SUM(D31:D32,D35:D40)</f>
        <v>86237.6</v>
      </c>
    </row>
    <row r="37" spans="1:7" x14ac:dyDescent="0.2">
      <c r="A37" s="12">
        <v>102</v>
      </c>
      <c r="B37" s="16">
        <v>5105010161.1040001</v>
      </c>
      <c r="C37" s="12" t="s">
        <v>256</v>
      </c>
      <c r="D37" s="17">
        <v>10000</v>
      </c>
      <c r="F37" s="374"/>
    </row>
    <row r="38" spans="1:7" x14ac:dyDescent="0.2">
      <c r="A38" s="12">
        <v>103</v>
      </c>
      <c r="B38" s="16">
        <v>5105010161.1070004</v>
      </c>
      <c r="C38" s="12" t="s">
        <v>207</v>
      </c>
      <c r="D38" s="17">
        <v>14367.97</v>
      </c>
      <c r="F38" s="374"/>
    </row>
    <row r="39" spans="1:7" x14ac:dyDescent="0.2">
      <c r="A39" s="12">
        <v>104</v>
      </c>
      <c r="B39" s="16">
        <v>5105010161.1079998</v>
      </c>
      <c r="C39" s="12" t="s">
        <v>208</v>
      </c>
      <c r="D39" s="17">
        <v>17815.66</v>
      </c>
      <c r="F39" s="374"/>
    </row>
    <row r="40" spans="1:7" x14ac:dyDescent="0.2">
      <c r="A40" s="12">
        <v>105</v>
      </c>
      <c r="B40" s="16">
        <v>5105010161.1090002</v>
      </c>
      <c r="C40" s="12" t="s">
        <v>257</v>
      </c>
      <c r="D40" s="17">
        <v>4563.33</v>
      </c>
      <c r="F40" s="374"/>
    </row>
    <row r="41" spans="1:7" s="251" customFormat="1" x14ac:dyDescent="0.2">
      <c r="B41" s="14"/>
      <c r="D41" s="255">
        <f>SUM(D31:D40)</f>
        <v>256401.2</v>
      </c>
      <c r="E41" s="255"/>
      <c r="F41" s="374"/>
      <c r="G41" s="255">
        <f>SUM(G31:G40)</f>
        <v>256401.2</v>
      </c>
    </row>
    <row r="44" spans="1:7" s="251" customFormat="1" x14ac:dyDescent="0.2">
      <c r="B44" s="14"/>
      <c r="C44" s="254" t="s">
        <v>259</v>
      </c>
      <c r="D44" s="252">
        <f>SUM(D11,D28,D41)</f>
        <v>2891404.47</v>
      </c>
      <c r="E44" s="252"/>
      <c r="G44" s="253"/>
    </row>
  </sheetData>
  <mergeCells count="3">
    <mergeCell ref="F2:F11"/>
    <mergeCell ref="F14:F28"/>
    <mergeCell ref="F31:F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showGridLines="0" view="pageBreakPreview" zoomScale="90" zoomScaleNormal="90" zoomScaleSheetLayoutView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30" sqref="D30"/>
    </sheetView>
  </sheetViews>
  <sheetFormatPr defaultColWidth="9" defaultRowHeight="12.75" x14ac:dyDescent="0.2"/>
  <cols>
    <col min="1" max="1" width="9" style="26" customWidth="1"/>
    <col min="2" max="2" width="46.875" style="26" bestFit="1" customWidth="1"/>
    <col min="3" max="3" width="14.25" style="26" customWidth="1"/>
    <col min="4" max="5" width="15" style="26" customWidth="1"/>
    <col min="6" max="6" width="16.375" style="26" customWidth="1"/>
    <col min="7" max="16384" width="9" style="26"/>
  </cols>
  <sheetData>
    <row r="1" spans="1:6" x14ac:dyDescent="0.2">
      <c r="A1" s="48" t="s">
        <v>146</v>
      </c>
      <c r="B1" s="49"/>
      <c r="C1" s="49"/>
    </row>
    <row r="3" spans="1:6" ht="28.5" customHeight="1" x14ac:dyDescent="0.2">
      <c r="A3" s="24" t="s">
        <v>0</v>
      </c>
      <c r="B3" s="24" t="s">
        <v>1</v>
      </c>
      <c r="C3" s="50" t="s">
        <v>2</v>
      </c>
      <c r="D3" s="50" t="s">
        <v>3</v>
      </c>
      <c r="E3" s="50" t="s">
        <v>4</v>
      </c>
      <c r="F3" s="25" t="s">
        <v>5</v>
      </c>
    </row>
    <row r="4" spans="1:6" x14ac:dyDescent="0.2">
      <c r="A4" s="58" t="s">
        <v>156</v>
      </c>
      <c r="B4" s="59" t="s">
        <v>85</v>
      </c>
      <c r="C4" s="60">
        <f>LC!C4</f>
        <v>347471.48224241048</v>
      </c>
      <c r="D4" s="60">
        <f>MC!S4</f>
        <v>76749.743032928935</v>
      </c>
      <c r="E4" s="60">
        <f>CC!E4</f>
        <v>12747.77939341421</v>
      </c>
      <c r="F4" s="61">
        <f>+C4+D4+E4</f>
        <v>436969.00466875365</v>
      </c>
    </row>
    <row r="5" spans="1:6" x14ac:dyDescent="0.2">
      <c r="A5" s="62" t="s">
        <v>160</v>
      </c>
      <c r="B5" s="63" t="s">
        <v>7</v>
      </c>
      <c r="C5" s="64">
        <f>LC!C5</f>
        <v>99050.754372019088</v>
      </c>
      <c r="D5" s="64">
        <f>MC!S5</f>
        <v>868.24651646447137</v>
      </c>
      <c r="E5" s="64">
        <f>CC!E5</f>
        <v>10529.124696707106</v>
      </c>
      <c r="F5" s="65">
        <f t="shared" ref="F5:F26" si="0">+C5+D5+E5</f>
        <v>110448.12558519066</v>
      </c>
    </row>
    <row r="6" spans="1:6" x14ac:dyDescent="0.2">
      <c r="A6" s="62" t="s">
        <v>158</v>
      </c>
      <c r="B6" s="63" t="s">
        <v>181</v>
      </c>
      <c r="C6" s="64">
        <f>LC!C6</f>
        <v>74867.066769626777</v>
      </c>
      <c r="D6" s="64">
        <f>MC!S6</f>
        <v>868.24651646447137</v>
      </c>
      <c r="E6" s="64">
        <f>CC!E6</f>
        <v>4718.5746967071054</v>
      </c>
      <c r="F6" s="65">
        <f t="shared" si="0"/>
        <v>80453.887982798347</v>
      </c>
    </row>
    <row r="7" spans="1:6" x14ac:dyDescent="0.2">
      <c r="A7" s="62" t="s">
        <v>159</v>
      </c>
      <c r="B7" s="63" t="s">
        <v>8</v>
      </c>
      <c r="C7" s="64">
        <f>LC!C7</f>
        <v>102009.26033462033</v>
      </c>
      <c r="D7" s="64">
        <f>MC!S7</f>
        <v>4468.2465164644709</v>
      </c>
      <c r="E7" s="64">
        <f>CC!E7</f>
        <v>22534.234696707106</v>
      </c>
      <c r="F7" s="65">
        <f t="shared" si="0"/>
        <v>129011.7415477919</v>
      </c>
    </row>
    <row r="8" spans="1:6" x14ac:dyDescent="0.2">
      <c r="A8" s="62" t="s">
        <v>163</v>
      </c>
      <c r="B8" s="66" t="s">
        <v>183</v>
      </c>
      <c r="C8" s="64">
        <f>LC!C8</f>
        <v>90731.598166401702</v>
      </c>
      <c r="D8" s="64">
        <f>MC!S8</f>
        <v>3668.2465164644714</v>
      </c>
      <c r="E8" s="64">
        <f>CC!E8</f>
        <v>14718.574696707106</v>
      </c>
      <c r="F8" s="65">
        <f t="shared" si="0"/>
        <v>109118.41937957327</v>
      </c>
    </row>
    <row r="9" spans="1:6" x14ac:dyDescent="0.2">
      <c r="A9" s="62" t="s">
        <v>162</v>
      </c>
      <c r="B9" s="66" t="s">
        <v>89</v>
      </c>
      <c r="C9" s="64">
        <f>LC!C9</f>
        <v>38816.354594594595</v>
      </c>
      <c r="D9" s="64">
        <f>MC!S9</f>
        <v>10111.848873483535</v>
      </c>
      <c r="E9" s="64">
        <f>CC!E9</f>
        <v>35389.310225303292</v>
      </c>
      <c r="F9" s="65">
        <f t="shared" si="0"/>
        <v>84317.513693381421</v>
      </c>
    </row>
    <row r="10" spans="1:6" x14ac:dyDescent="0.2">
      <c r="A10" s="62" t="s">
        <v>161</v>
      </c>
      <c r="B10" s="63" t="s">
        <v>182</v>
      </c>
      <c r="C10" s="64">
        <f>LC!C10</f>
        <v>187576.06331024304</v>
      </c>
      <c r="D10" s="64">
        <f>MC!S10</f>
        <v>25262.246516464471</v>
      </c>
      <c r="E10" s="64">
        <f>CC!E10</f>
        <v>4718.5746967071054</v>
      </c>
      <c r="F10" s="65">
        <f t="shared" si="0"/>
        <v>217556.88452341463</v>
      </c>
    </row>
    <row r="11" spans="1:6" x14ac:dyDescent="0.2">
      <c r="A11" s="62" t="s">
        <v>164</v>
      </c>
      <c r="B11" s="66" t="s">
        <v>91</v>
      </c>
      <c r="C11" s="64">
        <f>LC!C11</f>
        <v>32018.757521008403</v>
      </c>
      <c r="D11" s="64">
        <f>MC!S11</f>
        <v>3322.511923743501</v>
      </c>
      <c r="E11" s="64">
        <f>CC!E11</f>
        <v>5013.4856152513003</v>
      </c>
      <c r="F11" s="65">
        <f t="shared" si="0"/>
        <v>40354.755060003205</v>
      </c>
    </row>
    <row r="12" spans="1:6" x14ac:dyDescent="0.2">
      <c r="A12" s="62" t="s">
        <v>157</v>
      </c>
      <c r="B12" s="63" t="s">
        <v>180</v>
      </c>
      <c r="C12" s="64">
        <f>LC!C12</f>
        <v>55268.528333333335</v>
      </c>
      <c r="D12" s="64">
        <f>MC!S12</f>
        <v>434.12325823223568</v>
      </c>
      <c r="E12" s="64">
        <f>CC!E12</f>
        <v>2359.2873483535527</v>
      </c>
      <c r="F12" s="65">
        <f t="shared" si="0"/>
        <v>58061.93893991912</v>
      </c>
    </row>
    <row r="13" spans="1:6" x14ac:dyDescent="0.2">
      <c r="A13" s="62" t="s">
        <v>165</v>
      </c>
      <c r="B13" s="66" t="s">
        <v>184</v>
      </c>
      <c r="C13" s="64">
        <f>LC!C13</f>
        <v>10992.178711484594</v>
      </c>
      <c r="D13" s="64">
        <f>MC!S13</f>
        <v>8701.2465164644709</v>
      </c>
      <c r="E13" s="64">
        <f>CC!E13</f>
        <v>31641.364696707107</v>
      </c>
      <c r="F13" s="65">
        <f t="shared" si="0"/>
        <v>51334.789924656172</v>
      </c>
    </row>
    <row r="14" spans="1:6" x14ac:dyDescent="0.2">
      <c r="A14" s="62" t="s">
        <v>166</v>
      </c>
      <c r="B14" s="66" t="s">
        <v>185</v>
      </c>
      <c r="C14" s="64">
        <f>LC!C14</f>
        <v>56418.732521008409</v>
      </c>
      <c r="D14" s="64">
        <f>MC!S14</f>
        <v>237384.00651646449</v>
      </c>
      <c r="E14" s="64">
        <f>CC!E14</f>
        <v>19086.544696707104</v>
      </c>
      <c r="F14" s="65">
        <f t="shared" si="0"/>
        <v>312889.28373417997</v>
      </c>
    </row>
    <row r="15" spans="1:6" x14ac:dyDescent="0.2">
      <c r="A15" s="62" t="s">
        <v>171</v>
      </c>
      <c r="B15" s="66" t="s">
        <v>190</v>
      </c>
      <c r="C15" s="64">
        <f>LC!C15</f>
        <v>0</v>
      </c>
      <c r="D15" s="64">
        <f>MC!S15</f>
        <v>0</v>
      </c>
      <c r="E15" s="64">
        <f>CC!E15</f>
        <v>0</v>
      </c>
      <c r="F15" s="65">
        <f t="shared" si="0"/>
        <v>0</v>
      </c>
    </row>
    <row r="16" spans="1:6" x14ac:dyDescent="0.2">
      <c r="A16" s="62" t="s">
        <v>167</v>
      </c>
      <c r="B16" s="66" t="s">
        <v>186</v>
      </c>
      <c r="C16" s="64">
        <f>LC!C16</f>
        <v>464005.93484593835</v>
      </c>
      <c r="D16" s="64">
        <f>MC!S16</f>
        <v>32655.99909878683</v>
      </c>
      <c r="E16" s="64">
        <f>CC!E16</f>
        <v>28311.448180242638</v>
      </c>
      <c r="F16" s="65">
        <f t="shared" si="0"/>
        <v>524973.38212496787</v>
      </c>
    </row>
    <row r="17" spans="1:6" x14ac:dyDescent="0.2">
      <c r="A17" s="62" t="s">
        <v>168</v>
      </c>
      <c r="B17" s="66" t="s">
        <v>187</v>
      </c>
      <c r="C17" s="64">
        <f>LC!C17</f>
        <v>34406.730518207281</v>
      </c>
      <c r="D17" s="64">
        <f>MC!S17</f>
        <v>5981.4930329289427</v>
      </c>
      <c r="E17" s="64">
        <f>CC!E17</f>
        <v>9437.1493934142109</v>
      </c>
      <c r="F17" s="65">
        <f t="shared" si="0"/>
        <v>49825.372944550436</v>
      </c>
    </row>
    <row r="18" spans="1:6" x14ac:dyDescent="0.2">
      <c r="A18" s="62" t="s">
        <v>169</v>
      </c>
      <c r="B18" s="66" t="s">
        <v>188</v>
      </c>
      <c r="C18" s="64">
        <f>LC!C18</f>
        <v>26280.632380952382</v>
      </c>
      <c r="D18" s="64">
        <f>MC!S18</f>
        <v>3113.9811091854417</v>
      </c>
      <c r="E18" s="64">
        <f>CC!E18</f>
        <v>4423.6637781629115</v>
      </c>
      <c r="F18" s="65">
        <f t="shared" si="0"/>
        <v>33818.277268300735</v>
      </c>
    </row>
    <row r="19" spans="1:6" x14ac:dyDescent="0.2">
      <c r="A19" s="62" t="s">
        <v>170</v>
      </c>
      <c r="B19" s="66" t="s">
        <v>189</v>
      </c>
      <c r="C19" s="64">
        <f>LC!C19</f>
        <v>42977.003809523805</v>
      </c>
      <c r="D19" s="64">
        <f>MC!S19</f>
        <v>3315.9361265164644</v>
      </c>
      <c r="E19" s="64">
        <f>CC!E19</f>
        <v>7151.5897746967075</v>
      </c>
      <c r="F19" s="65">
        <f t="shared" si="0"/>
        <v>53444.529710736977</v>
      </c>
    </row>
    <row r="20" spans="1:6" x14ac:dyDescent="0.2">
      <c r="A20" s="62" t="s">
        <v>173</v>
      </c>
      <c r="B20" s="67" t="s">
        <v>192</v>
      </c>
      <c r="C20" s="64">
        <f>LC!C20</f>
        <v>106700.58301915359</v>
      </c>
      <c r="D20" s="64">
        <f>MC!S20</f>
        <v>4915.9361265164644</v>
      </c>
      <c r="E20" s="64">
        <f>CC!E20</f>
        <v>7151.5897746967075</v>
      </c>
      <c r="F20" s="65">
        <f t="shared" si="0"/>
        <v>118768.10892036677</v>
      </c>
    </row>
    <row r="21" spans="1:6" x14ac:dyDescent="0.2">
      <c r="A21" s="62" t="s">
        <v>172</v>
      </c>
      <c r="B21" s="66" t="s">
        <v>191</v>
      </c>
      <c r="C21" s="64">
        <f>LC!C21</f>
        <v>122461.89584449996</v>
      </c>
      <c r="D21" s="64">
        <f>MC!S21</f>
        <v>4368.2465164644709</v>
      </c>
      <c r="E21" s="64">
        <f>CC!E21</f>
        <v>4718.5746967071054</v>
      </c>
      <c r="F21" s="65">
        <f t="shared" si="0"/>
        <v>131548.71705767154</v>
      </c>
    </row>
    <row r="22" spans="1:6" s="30" customFormat="1" x14ac:dyDescent="0.2">
      <c r="A22" s="62" t="s">
        <v>174</v>
      </c>
      <c r="B22" s="67" t="s">
        <v>193</v>
      </c>
      <c r="C22" s="64">
        <f>LC!C22</f>
        <v>76295.875336134442</v>
      </c>
      <c r="D22" s="64">
        <f>MC!S22</f>
        <v>2068.2465164644714</v>
      </c>
      <c r="E22" s="64">
        <f>CC!E22</f>
        <v>8165.2446967071055</v>
      </c>
      <c r="F22" s="65">
        <f t="shared" si="0"/>
        <v>86529.366549306011</v>
      </c>
    </row>
    <row r="23" spans="1:6" x14ac:dyDescent="0.2">
      <c r="A23" s="62" t="s">
        <v>175</v>
      </c>
      <c r="B23" s="67" t="s">
        <v>194</v>
      </c>
      <c r="C23" s="64">
        <f>LC!C23</f>
        <v>118364.34914755091</v>
      </c>
      <c r="D23" s="64">
        <f>MC!S23</f>
        <v>2168.2465164644709</v>
      </c>
      <c r="E23" s="64">
        <f>CC!E23</f>
        <v>9281.9046967071044</v>
      </c>
      <c r="F23" s="65">
        <f t="shared" si="0"/>
        <v>129814.50036072248</v>
      </c>
    </row>
    <row r="24" spans="1:6" x14ac:dyDescent="0.2">
      <c r="A24" s="62" t="s">
        <v>176</v>
      </c>
      <c r="B24" s="67" t="s">
        <v>195</v>
      </c>
      <c r="C24" s="64">
        <f>LC!C24</f>
        <v>43491.40665266107</v>
      </c>
      <c r="D24" s="64">
        <f>MC!S24</f>
        <v>2315.9361265164644</v>
      </c>
      <c r="E24" s="64">
        <f>CC!E24</f>
        <v>7151.5897746967075</v>
      </c>
      <c r="F24" s="65">
        <f t="shared" si="0"/>
        <v>52958.932553874241</v>
      </c>
    </row>
    <row r="25" spans="1:6" x14ac:dyDescent="0.2">
      <c r="A25" s="62" t="s">
        <v>178</v>
      </c>
      <c r="B25" s="67" t="s">
        <v>179</v>
      </c>
      <c r="C25" s="64">
        <f>LC!C25</f>
        <v>0</v>
      </c>
      <c r="D25" s="64">
        <f>MC!S25</f>
        <v>0</v>
      </c>
      <c r="E25" s="64">
        <f>CC!E25</f>
        <v>0</v>
      </c>
      <c r="F25" s="65">
        <f t="shared" si="0"/>
        <v>0</v>
      </c>
    </row>
    <row r="26" spans="1:6" x14ac:dyDescent="0.2">
      <c r="A26" s="68" t="s">
        <v>177</v>
      </c>
      <c r="B26" s="69" t="s">
        <v>196</v>
      </c>
      <c r="C26" s="70">
        <f>LC!C26</f>
        <v>36861.611568627442</v>
      </c>
      <c r="D26" s="70">
        <f>MC!S26</f>
        <v>1315.9361265164644</v>
      </c>
      <c r="E26" s="70">
        <f>CC!E26</f>
        <v>7151.5897746967075</v>
      </c>
      <c r="F26" s="71">
        <f t="shared" si="0"/>
        <v>45329.137469840614</v>
      </c>
    </row>
    <row r="27" spans="1:6" s="153" customFormat="1" x14ac:dyDescent="0.2">
      <c r="A27" s="51"/>
      <c r="B27" s="51" t="s">
        <v>29</v>
      </c>
      <c r="C27" s="266">
        <f>SUM(C4:C26)</f>
        <v>2167066.8000000003</v>
      </c>
      <c r="D27" s="266">
        <f t="shared" ref="D27:F27" si="1">SUM(D4:D26)</f>
        <v>434058.6700000001</v>
      </c>
      <c r="E27" s="266">
        <f t="shared" si="1"/>
        <v>256401.2</v>
      </c>
      <c r="F27" s="266">
        <f t="shared" si="1"/>
        <v>2857526.6700000013</v>
      </c>
    </row>
    <row r="28" spans="1:6" x14ac:dyDescent="0.2">
      <c r="A28" s="53"/>
      <c r="B28" s="54"/>
      <c r="C28" s="54"/>
      <c r="D28" s="54"/>
      <c r="E28" s="54"/>
      <c r="F28" s="55">
        <f>C27+D27+E27</f>
        <v>2857526.6700000004</v>
      </c>
    </row>
    <row r="29" spans="1:6" x14ac:dyDescent="0.2">
      <c r="B29" s="56" t="s">
        <v>201</v>
      </c>
      <c r="C29" s="268">
        <f>'งบทดลอง 03040'!D11</f>
        <v>2200944.6</v>
      </c>
      <c r="D29" s="268">
        <f>'งบทดลอง 03040'!D28</f>
        <v>434058.67000000004</v>
      </c>
      <c r="E29" s="268">
        <f>'งบทดลอง 03040'!D41</f>
        <v>256401.2</v>
      </c>
      <c r="F29" s="268">
        <f>'งบทดลอง 03040'!D44</f>
        <v>2891404.47</v>
      </c>
    </row>
    <row r="30" spans="1:6" x14ac:dyDescent="0.2">
      <c r="B30" s="56" t="s">
        <v>200</v>
      </c>
      <c r="C30" s="269">
        <f>C29-C27</f>
        <v>33877.799999999814</v>
      </c>
      <c r="D30" s="266">
        <f t="shared" ref="D30:F30" si="2">D29-D27</f>
        <v>0</v>
      </c>
      <c r="E30" s="266">
        <f t="shared" si="2"/>
        <v>0</v>
      </c>
      <c r="F30" s="266">
        <f t="shared" si="2"/>
        <v>33877.799999998882</v>
      </c>
    </row>
    <row r="31" spans="1:6" ht="23.25" customHeight="1" x14ac:dyDescent="0.2">
      <c r="C31" s="375" t="s">
        <v>228</v>
      </c>
    </row>
    <row r="32" spans="1:6" ht="23.25" customHeight="1" x14ac:dyDescent="0.2">
      <c r="C32" s="375"/>
    </row>
    <row r="33" spans="3:3" x14ac:dyDescent="0.2">
      <c r="C33" s="375"/>
    </row>
    <row r="34" spans="3:3" x14ac:dyDescent="0.2">
      <c r="C34" s="375"/>
    </row>
    <row r="35" spans="3:3" x14ac:dyDescent="0.2">
      <c r="C35" s="375"/>
    </row>
  </sheetData>
  <mergeCells count="1">
    <mergeCell ref="C31:C35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1"/>
  <sheetViews>
    <sheetView showGridLines="0" view="pageBreakPreview" topLeftCell="A10" zoomScaleNormal="100" zoomScaleSheetLayoutView="100" workbookViewId="0">
      <selection activeCell="C27" sqref="C27"/>
    </sheetView>
  </sheetViews>
  <sheetFormatPr defaultColWidth="9" defaultRowHeight="12.75" x14ac:dyDescent="0.2"/>
  <cols>
    <col min="1" max="1" width="9" style="11" customWidth="1"/>
    <col min="2" max="2" width="50.625" style="11" customWidth="1"/>
    <col min="3" max="3" width="16.25" style="11" customWidth="1"/>
    <col min="4" max="4" width="11.5" style="11" customWidth="1"/>
    <col min="5" max="5" width="13.875" style="11" customWidth="1"/>
    <col min="6" max="16384" width="9" style="11"/>
  </cols>
  <sheetData>
    <row r="1" spans="1:5" x14ac:dyDescent="0.2">
      <c r="A1" s="22" t="s">
        <v>145</v>
      </c>
      <c r="B1" s="23"/>
    </row>
    <row r="3" spans="1:5" s="26" customFormat="1" x14ac:dyDescent="0.2">
      <c r="A3" s="24" t="s">
        <v>0</v>
      </c>
      <c r="B3" s="24" t="s">
        <v>1</v>
      </c>
      <c r="C3" s="25" t="s">
        <v>5</v>
      </c>
    </row>
    <row r="4" spans="1:5" x14ac:dyDescent="0.2">
      <c r="A4" s="36" t="s">
        <v>156</v>
      </c>
      <c r="B4" s="37" t="s">
        <v>85</v>
      </c>
      <c r="C4" s="38">
        <f>'2แบบสัดส่วนค่าแรง&gt;2ที่ to LC'!BR4</f>
        <v>347471.48224241048</v>
      </c>
    </row>
    <row r="5" spans="1:5" x14ac:dyDescent="0.2">
      <c r="A5" s="39" t="s">
        <v>160</v>
      </c>
      <c r="B5" s="40" t="s">
        <v>7</v>
      </c>
      <c r="C5" s="41">
        <f>'2แบบสัดส่วนค่าแรง&gt;2ที่ to LC'!BR5</f>
        <v>99050.754372019088</v>
      </c>
    </row>
    <row r="6" spans="1:5" x14ac:dyDescent="0.2">
      <c r="A6" s="39" t="s">
        <v>158</v>
      </c>
      <c r="B6" s="40" t="s">
        <v>181</v>
      </c>
      <c r="C6" s="41">
        <f>'2แบบสัดส่วนค่าแรง&gt;2ที่ to LC'!BR6</f>
        <v>74867.066769626777</v>
      </c>
    </row>
    <row r="7" spans="1:5" x14ac:dyDescent="0.2">
      <c r="A7" s="39" t="s">
        <v>159</v>
      </c>
      <c r="B7" s="40" t="s">
        <v>8</v>
      </c>
      <c r="C7" s="41">
        <f>'2แบบสัดส่วนค่าแรง&gt;2ที่ to LC'!BR7</f>
        <v>102009.26033462033</v>
      </c>
    </row>
    <row r="8" spans="1:5" x14ac:dyDescent="0.2">
      <c r="A8" s="42" t="s">
        <v>163</v>
      </c>
      <c r="B8" s="43" t="s">
        <v>183</v>
      </c>
      <c r="C8" s="41">
        <f>'2แบบสัดส่วนค่าแรง&gt;2ที่ to LC'!BR8</f>
        <v>90731.598166401702</v>
      </c>
    </row>
    <row r="9" spans="1:5" x14ac:dyDescent="0.2">
      <c r="A9" s="42" t="s">
        <v>162</v>
      </c>
      <c r="B9" s="43" t="s">
        <v>89</v>
      </c>
      <c r="C9" s="41">
        <f>'2แบบสัดส่วนค่าแรง&gt;2ที่ to LC'!BR9</f>
        <v>38816.354594594595</v>
      </c>
    </row>
    <row r="10" spans="1:5" x14ac:dyDescent="0.2">
      <c r="A10" s="39" t="s">
        <v>161</v>
      </c>
      <c r="B10" s="40" t="s">
        <v>182</v>
      </c>
      <c r="C10" s="41">
        <f>'2แบบสัดส่วนค่าแรง&gt;2ที่ to LC'!BR10</f>
        <v>187576.06331024304</v>
      </c>
    </row>
    <row r="11" spans="1:5" x14ac:dyDescent="0.2">
      <c r="A11" s="42" t="s">
        <v>164</v>
      </c>
      <c r="B11" s="43" t="s">
        <v>91</v>
      </c>
      <c r="C11" s="41">
        <f>'2แบบสัดส่วนค่าแรง&gt;2ที่ to LC'!BR11</f>
        <v>32018.757521008403</v>
      </c>
    </row>
    <row r="12" spans="1:5" x14ac:dyDescent="0.2">
      <c r="A12" s="39" t="s">
        <v>157</v>
      </c>
      <c r="B12" s="40" t="s">
        <v>180</v>
      </c>
      <c r="C12" s="41">
        <f>'2แบบสัดส่วนค่าแรง&gt;2ที่ to LC'!BR12</f>
        <v>55268.528333333335</v>
      </c>
    </row>
    <row r="13" spans="1:5" x14ac:dyDescent="0.2">
      <c r="A13" s="42" t="s">
        <v>165</v>
      </c>
      <c r="B13" s="43" t="s">
        <v>184</v>
      </c>
      <c r="C13" s="41">
        <f>'2แบบสัดส่วนค่าแรง&gt;2ที่ to LC'!BR13</f>
        <v>10992.178711484594</v>
      </c>
    </row>
    <row r="14" spans="1:5" x14ac:dyDescent="0.2">
      <c r="A14" s="42" t="s">
        <v>166</v>
      </c>
      <c r="B14" s="43" t="s">
        <v>185</v>
      </c>
      <c r="C14" s="41">
        <f>'2แบบสัดส่วนค่าแรง&gt;2ที่ to LC'!BR14</f>
        <v>56418.732521008409</v>
      </c>
    </row>
    <row r="15" spans="1:5" ht="13.5" thickBot="1" x14ac:dyDescent="0.25">
      <c r="A15" s="42" t="s">
        <v>171</v>
      </c>
      <c r="B15" s="43" t="s">
        <v>190</v>
      </c>
      <c r="C15" s="41">
        <f>'2แบบสัดส่วนค่าแรง&gt;2ที่ to LC'!BR15</f>
        <v>0</v>
      </c>
    </row>
    <row r="16" spans="1:5" ht="13.5" thickBot="1" x14ac:dyDescent="0.25">
      <c r="A16" s="42" t="s">
        <v>167</v>
      </c>
      <c r="B16" s="43" t="s">
        <v>186</v>
      </c>
      <c r="C16" s="41">
        <f>'2แบบสัดส่วนค่าแรง&gt;2ที่ to LC'!BR16+E16</f>
        <v>464005.93484593835</v>
      </c>
      <c r="D16" s="28" t="s">
        <v>147</v>
      </c>
      <c r="E16" s="29">
        <f>'งบทดลอง 03040'!D10</f>
        <v>234190</v>
      </c>
    </row>
    <row r="17" spans="1:3" x14ac:dyDescent="0.2">
      <c r="A17" s="42" t="s">
        <v>168</v>
      </c>
      <c r="B17" s="43" t="s">
        <v>187</v>
      </c>
      <c r="C17" s="41">
        <f>'2แบบสัดส่วนค่าแรง&gt;2ที่ to LC'!BR17</f>
        <v>34406.730518207281</v>
      </c>
    </row>
    <row r="18" spans="1:3" x14ac:dyDescent="0.2">
      <c r="A18" s="42" t="s">
        <v>169</v>
      </c>
      <c r="B18" s="43" t="s">
        <v>188</v>
      </c>
      <c r="C18" s="41">
        <f>'2แบบสัดส่วนค่าแรง&gt;2ที่ to LC'!BR18</f>
        <v>26280.632380952382</v>
      </c>
    </row>
    <row r="19" spans="1:3" x14ac:dyDescent="0.2">
      <c r="A19" s="42" t="s">
        <v>170</v>
      </c>
      <c r="B19" s="43" t="s">
        <v>189</v>
      </c>
      <c r="C19" s="41">
        <f>'2แบบสัดส่วนค่าแรง&gt;2ที่ to LC'!BR19</f>
        <v>42977.003809523805</v>
      </c>
    </row>
    <row r="20" spans="1:3" x14ac:dyDescent="0.2">
      <c r="A20" s="42" t="s">
        <v>173</v>
      </c>
      <c r="B20" s="44" t="s">
        <v>192</v>
      </c>
      <c r="C20" s="41">
        <f>'2แบบสัดส่วนค่าแรง&gt;2ที่ to LC'!BR20</f>
        <v>106700.58301915359</v>
      </c>
    </row>
    <row r="21" spans="1:3" x14ac:dyDescent="0.2">
      <c r="A21" s="42" t="s">
        <v>172</v>
      </c>
      <c r="B21" s="43" t="s">
        <v>191</v>
      </c>
      <c r="C21" s="41">
        <f>'2แบบสัดส่วนค่าแรง&gt;2ที่ to LC'!BR21</f>
        <v>122461.89584449996</v>
      </c>
    </row>
    <row r="22" spans="1:3" s="30" customFormat="1" x14ac:dyDescent="0.2">
      <c r="A22" s="42" t="s">
        <v>174</v>
      </c>
      <c r="B22" s="44" t="s">
        <v>193</v>
      </c>
      <c r="C22" s="41">
        <f>'2แบบสัดส่วนค่าแรง&gt;2ที่ to LC'!BR22</f>
        <v>76295.875336134442</v>
      </c>
    </row>
    <row r="23" spans="1:3" x14ac:dyDescent="0.2">
      <c r="A23" s="42" t="s">
        <v>175</v>
      </c>
      <c r="B23" s="44" t="s">
        <v>194</v>
      </c>
      <c r="C23" s="41">
        <f>'2แบบสัดส่วนค่าแรง&gt;2ที่ to LC'!BR23</f>
        <v>118364.34914755091</v>
      </c>
    </row>
    <row r="24" spans="1:3" x14ac:dyDescent="0.2">
      <c r="A24" s="42" t="s">
        <v>176</v>
      </c>
      <c r="B24" s="44" t="s">
        <v>195</v>
      </c>
      <c r="C24" s="41">
        <f>'2แบบสัดส่วนค่าแรง&gt;2ที่ to LC'!BR24</f>
        <v>43491.40665266107</v>
      </c>
    </row>
    <row r="25" spans="1:3" x14ac:dyDescent="0.2">
      <c r="A25" s="42" t="s">
        <v>178</v>
      </c>
      <c r="B25" s="44" t="s">
        <v>179</v>
      </c>
      <c r="C25" s="41">
        <f>'2แบบสัดส่วนค่าแรง&gt;2ที่ to LC'!BR25</f>
        <v>0</v>
      </c>
    </row>
    <row r="26" spans="1:3" x14ac:dyDescent="0.2">
      <c r="A26" s="45" t="s">
        <v>177</v>
      </c>
      <c r="B26" s="46" t="s">
        <v>196</v>
      </c>
      <c r="C26" s="47">
        <f>'2แบบสัดส่วนค่าแรง&gt;2ที่ to LC'!BR26</f>
        <v>36861.611568627442</v>
      </c>
    </row>
    <row r="27" spans="1:3" s="28" customFormat="1" x14ac:dyDescent="0.2">
      <c r="A27" s="32"/>
      <c r="B27" s="32" t="s">
        <v>29</v>
      </c>
      <c r="C27" s="259">
        <f>SUM(C4:C26)</f>
        <v>2167066.8000000003</v>
      </c>
    </row>
    <row r="29" spans="1:3" x14ac:dyDescent="0.2">
      <c r="B29" s="34" t="s">
        <v>201</v>
      </c>
      <c r="C29" s="35">
        <f>'งบทดลอง 03040'!D11</f>
        <v>2200944.6</v>
      </c>
    </row>
    <row r="30" spans="1:3" x14ac:dyDescent="0.2">
      <c r="B30" s="375" t="s">
        <v>228</v>
      </c>
      <c r="C30" s="376">
        <f>C29-C27</f>
        <v>33877.799999999814</v>
      </c>
    </row>
    <row r="31" spans="1:3" x14ac:dyDescent="0.2">
      <c r="B31" s="375"/>
      <c r="C31" s="376"/>
    </row>
  </sheetData>
  <mergeCells count="2">
    <mergeCell ref="B30:B31"/>
    <mergeCell ref="C30:C31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0"/>
  <sheetViews>
    <sheetView showGridLines="0" view="pageBreakPreview" zoomScale="90" zoomScaleNormal="90" zoomScaleSheetLayoutView="9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J28" sqref="J28:K28"/>
    </sheetView>
  </sheetViews>
  <sheetFormatPr defaultColWidth="9" defaultRowHeight="12.75" x14ac:dyDescent="0.2"/>
  <cols>
    <col min="1" max="1" width="9" style="26" customWidth="1"/>
    <col min="2" max="2" width="47.75" style="26" customWidth="1"/>
    <col min="3" max="4" width="13" style="26" customWidth="1"/>
    <col min="5" max="5" width="11.5" style="26" customWidth="1"/>
    <col min="6" max="6" width="12.125" style="26" customWidth="1"/>
    <col min="7" max="15" width="13" style="26" customWidth="1"/>
    <col min="16" max="16" width="11" style="26" customWidth="1"/>
    <col min="17" max="17" width="12.25" style="26" customWidth="1"/>
    <col min="18" max="18" width="14.75" style="26" customWidth="1"/>
    <col min="19" max="19" width="13" style="26" customWidth="1"/>
    <col min="20" max="16384" width="9" style="26"/>
  </cols>
  <sheetData>
    <row r="1" spans="1:19" x14ac:dyDescent="0.2">
      <c r="A1" s="48" t="s">
        <v>155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3" spans="1:19" s="74" customFormat="1" ht="25.5" x14ac:dyDescent="0.2">
      <c r="A3" s="72" t="s">
        <v>0</v>
      </c>
      <c r="B3" s="72" t="s">
        <v>1</v>
      </c>
      <c r="C3" s="72" t="s">
        <v>18</v>
      </c>
      <c r="D3" s="72" t="s">
        <v>140</v>
      </c>
      <c r="E3" s="72" t="s">
        <v>6</v>
      </c>
      <c r="F3" s="72" t="s">
        <v>23</v>
      </c>
      <c r="G3" s="72" t="s">
        <v>24</v>
      </c>
      <c r="H3" s="72" t="s">
        <v>21</v>
      </c>
      <c r="I3" s="72" t="s">
        <v>22</v>
      </c>
      <c r="J3" s="72" t="s">
        <v>19</v>
      </c>
      <c r="K3" s="72" t="s">
        <v>20</v>
      </c>
      <c r="L3" s="72" t="s">
        <v>139</v>
      </c>
      <c r="M3" s="72" t="s">
        <v>138</v>
      </c>
      <c r="N3" s="72" t="s">
        <v>270</v>
      </c>
      <c r="O3" s="72" t="s">
        <v>197</v>
      </c>
      <c r="P3" s="72" t="s">
        <v>271</v>
      </c>
      <c r="Q3" s="72" t="s">
        <v>137</v>
      </c>
      <c r="R3" s="72" t="s">
        <v>137</v>
      </c>
      <c r="S3" s="73" t="s">
        <v>29</v>
      </c>
    </row>
    <row r="4" spans="1:19" x14ac:dyDescent="0.2">
      <c r="A4" s="58" t="s">
        <v>156</v>
      </c>
      <c r="B4" s="59" t="s">
        <v>85</v>
      </c>
      <c r="C4" s="284">
        <f>'3สาธารณูปโภค'!L5</f>
        <v>1736.4930329289427</v>
      </c>
      <c r="D4" s="284">
        <f>'3สาธารณูปโภค'!P5</f>
        <v>6000</v>
      </c>
      <c r="E4" s="260">
        <f>'งบทดลอง 03040'!D18</f>
        <v>1000</v>
      </c>
      <c r="F4" s="287"/>
      <c r="G4" s="75"/>
      <c r="H4" s="260"/>
      <c r="I4" s="260"/>
      <c r="J4" s="260">
        <f>'งบทดลอง 03040'!D14</f>
        <v>22820.25</v>
      </c>
      <c r="K4" s="260">
        <f>'งบทดลอง 03040'!D17</f>
        <v>15193</v>
      </c>
      <c r="L4" s="260"/>
      <c r="M4" s="260"/>
      <c r="N4" s="260">
        <f>'งบทดลอง 03040'!D21</f>
        <v>30000</v>
      </c>
      <c r="O4" s="60"/>
      <c r="P4" s="260"/>
      <c r="Q4" s="260"/>
      <c r="R4" s="260"/>
      <c r="S4" s="61">
        <f t="shared" ref="S4:S26" si="0">SUM(C4:R4)</f>
        <v>76749.743032928935</v>
      </c>
    </row>
    <row r="5" spans="1:19" x14ac:dyDescent="0.2">
      <c r="A5" s="62" t="s">
        <v>160</v>
      </c>
      <c r="B5" s="63" t="s">
        <v>7</v>
      </c>
      <c r="C5" s="285">
        <f>'3สาธารณูปโภค'!L6</f>
        <v>868.24651646447137</v>
      </c>
      <c r="D5" s="285">
        <f>'3สาธารณูปโภค'!P6</f>
        <v>0</v>
      </c>
      <c r="E5" s="261"/>
      <c r="F5" s="261"/>
      <c r="G5" s="64"/>
      <c r="H5" s="261"/>
      <c r="I5" s="261"/>
      <c r="J5" s="261"/>
      <c r="K5" s="261"/>
      <c r="L5" s="261"/>
      <c r="M5" s="261"/>
      <c r="N5" s="261"/>
      <c r="O5" s="64"/>
      <c r="P5" s="261"/>
      <c r="Q5" s="261"/>
      <c r="R5" s="261"/>
      <c r="S5" s="65">
        <f t="shared" si="0"/>
        <v>868.24651646447137</v>
      </c>
    </row>
    <row r="6" spans="1:19" x14ac:dyDescent="0.2">
      <c r="A6" s="62" t="s">
        <v>158</v>
      </c>
      <c r="B6" s="63" t="s">
        <v>181</v>
      </c>
      <c r="C6" s="285">
        <f>'3สาธารณูปโภค'!L7</f>
        <v>868.24651646447137</v>
      </c>
      <c r="D6" s="285">
        <f>'3สาธารณูปโภค'!P7</f>
        <v>0</v>
      </c>
      <c r="E6" s="261"/>
      <c r="F6" s="261"/>
      <c r="G6" s="64"/>
      <c r="H6" s="261"/>
      <c r="I6" s="261"/>
      <c r="J6" s="261"/>
      <c r="K6" s="261"/>
      <c r="L6" s="261"/>
      <c r="M6" s="261"/>
      <c r="N6" s="261"/>
      <c r="O6" s="64"/>
      <c r="P6" s="261"/>
      <c r="Q6" s="261"/>
      <c r="R6" s="261"/>
      <c r="S6" s="65">
        <f t="shared" si="0"/>
        <v>868.24651646447137</v>
      </c>
    </row>
    <row r="7" spans="1:19" x14ac:dyDescent="0.2">
      <c r="A7" s="62" t="s">
        <v>159</v>
      </c>
      <c r="B7" s="63" t="s">
        <v>8</v>
      </c>
      <c r="C7" s="285">
        <f>'3สาธารณูปโภค'!L8</f>
        <v>868.24651646447137</v>
      </c>
      <c r="D7" s="285">
        <f>'3สาธารณูปโภค'!P8</f>
        <v>3600</v>
      </c>
      <c r="E7" s="261"/>
      <c r="F7" s="261"/>
      <c r="G7" s="64"/>
      <c r="H7" s="261"/>
      <c r="I7" s="261"/>
      <c r="J7" s="261"/>
      <c r="K7" s="261"/>
      <c r="L7" s="261"/>
      <c r="M7" s="261"/>
      <c r="N7" s="261"/>
      <c r="O7" s="64"/>
      <c r="P7" s="261"/>
      <c r="Q7" s="261"/>
      <c r="R7" s="261"/>
      <c r="S7" s="65">
        <f t="shared" si="0"/>
        <v>4468.2465164644709</v>
      </c>
    </row>
    <row r="8" spans="1:19" x14ac:dyDescent="0.2">
      <c r="A8" s="62" t="s">
        <v>163</v>
      </c>
      <c r="B8" s="66" t="s">
        <v>183</v>
      </c>
      <c r="C8" s="285">
        <f>'3สาธารณูปโภค'!L9</f>
        <v>868.24651646447137</v>
      </c>
      <c r="D8" s="285">
        <f>'3สาธารณูปโภค'!P9</f>
        <v>2400</v>
      </c>
      <c r="E8" s="261"/>
      <c r="F8" s="261"/>
      <c r="G8" s="64"/>
      <c r="H8" s="261"/>
      <c r="I8" s="261"/>
      <c r="J8" s="261"/>
      <c r="K8" s="261"/>
      <c r="L8" s="261"/>
      <c r="M8" s="261"/>
      <c r="N8" s="261"/>
      <c r="O8" s="64"/>
      <c r="P8" s="261">
        <f>'งบทดลอง 03040'!D15</f>
        <v>400</v>
      </c>
      <c r="Q8" s="261"/>
      <c r="R8" s="261"/>
      <c r="S8" s="65">
        <f t="shared" si="0"/>
        <v>3668.2465164644714</v>
      </c>
    </row>
    <row r="9" spans="1:19" x14ac:dyDescent="0.2">
      <c r="A9" s="62" t="s">
        <v>162</v>
      </c>
      <c r="B9" s="66" t="s">
        <v>89</v>
      </c>
      <c r="C9" s="285">
        <f>'3สาธารณูปโภค'!L10</f>
        <v>6511.8488734835355</v>
      </c>
      <c r="D9" s="285">
        <f>'3สาธารณูปโภค'!P10</f>
        <v>3600</v>
      </c>
      <c r="E9" s="261"/>
      <c r="F9" s="261"/>
      <c r="G9" s="64"/>
      <c r="H9" s="261"/>
      <c r="I9" s="261"/>
      <c r="J9" s="261"/>
      <c r="K9" s="261"/>
      <c r="L9" s="261"/>
      <c r="M9" s="261"/>
      <c r="N9" s="261"/>
      <c r="O9" s="64"/>
      <c r="P9" s="261"/>
      <c r="Q9" s="261"/>
      <c r="R9" s="261"/>
      <c r="S9" s="65">
        <f t="shared" si="0"/>
        <v>10111.848873483535</v>
      </c>
    </row>
    <row r="10" spans="1:19" x14ac:dyDescent="0.2">
      <c r="A10" s="62" t="s">
        <v>161</v>
      </c>
      <c r="B10" s="63" t="s">
        <v>182</v>
      </c>
      <c r="C10" s="285">
        <f>'3สาธารณูปโภค'!L11</f>
        <v>868.24651646447137</v>
      </c>
      <c r="D10" s="285">
        <f>'3สาธารณูปโภค'!P11</f>
        <v>0</v>
      </c>
      <c r="E10" s="262"/>
      <c r="F10" s="262"/>
      <c r="G10" s="64"/>
      <c r="H10" s="262"/>
      <c r="I10" s="262"/>
      <c r="J10" s="262"/>
      <c r="K10" s="262"/>
      <c r="L10" s="262"/>
      <c r="M10" s="262"/>
      <c r="N10" s="262"/>
      <c r="O10" s="64"/>
      <c r="P10" s="262"/>
      <c r="Q10" s="262">
        <f>'งบทดลอง 03040'!D16</f>
        <v>24394</v>
      </c>
      <c r="R10" s="262"/>
      <c r="S10" s="65">
        <f t="shared" si="0"/>
        <v>25262.246516464471</v>
      </c>
    </row>
    <row r="11" spans="1:19" x14ac:dyDescent="0.2">
      <c r="A11" s="62" t="s">
        <v>164</v>
      </c>
      <c r="B11" s="66" t="s">
        <v>91</v>
      </c>
      <c r="C11" s="285">
        <f>'3สาธารณูปโภค'!L12</f>
        <v>922.51192374350092</v>
      </c>
      <c r="D11" s="285">
        <f>'3สาธารณูปโภค'!P12</f>
        <v>2400</v>
      </c>
      <c r="E11" s="262"/>
      <c r="F11" s="262"/>
      <c r="G11" s="64"/>
      <c r="H11" s="262"/>
      <c r="I11" s="262"/>
      <c r="J11" s="262"/>
      <c r="K11" s="262"/>
      <c r="L11" s="262"/>
      <c r="M11" s="262"/>
      <c r="N11" s="262"/>
      <c r="O11" s="64"/>
      <c r="P11" s="262"/>
      <c r="Q11" s="262"/>
      <c r="R11" s="262"/>
      <c r="S11" s="65">
        <f t="shared" si="0"/>
        <v>3322.511923743501</v>
      </c>
    </row>
    <row r="12" spans="1:19" x14ac:dyDescent="0.2">
      <c r="A12" s="62" t="s">
        <v>157</v>
      </c>
      <c r="B12" s="63" t="s">
        <v>180</v>
      </c>
      <c r="C12" s="285">
        <f>'3สาธารณูปโภค'!L13</f>
        <v>434.12325823223568</v>
      </c>
      <c r="D12" s="285">
        <f>'3สาธารณูปโภค'!P13</f>
        <v>0</v>
      </c>
      <c r="E12" s="262"/>
      <c r="F12" s="262"/>
      <c r="G12" s="64"/>
      <c r="H12" s="262"/>
      <c r="I12" s="262"/>
      <c r="J12" s="262"/>
      <c r="K12" s="262"/>
      <c r="L12" s="262"/>
      <c r="M12" s="262"/>
      <c r="N12" s="262"/>
      <c r="O12" s="64"/>
      <c r="P12" s="262"/>
      <c r="Q12" s="262"/>
      <c r="R12" s="262"/>
      <c r="S12" s="65">
        <f t="shared" si="0"/>
        <v>434.12325823223568</v>
      </c>
    </row>
    <row r="13" spans="1:19" x14ac:dyDescent="0.2">
      <c r="A13" s="62" t="s">
        <v>165</v>
      </c>
      <c r="B13" s="66" t="s">
        <v>184</v>
      </c>
      <c r="C13" s="285">
        <f>'3สาธารณูปโภค'!L14</f>
        <v>868.24651646447137</v>
      </c>
      <c r="D13" s="285">
        <f>'3สาธารณูปโภค'!P14</f>
        <v>0</v>
      </c>
      <c r="E13" s="262"/>
      <c r="F13" s="262"/>
      <c r="G13" s="64"/>
      <c r="H13" s="262"/>
      <c r="I13" s="262">
        <f>'งบทดลอง 03040'!D26</f>
        <v>7833</v>
      </c>
      <c r="J13" s="262"/>
      <c r="K13" s="262"/>
      <c r="L13" s="262"/>
      <c r="M13" s="262"/>
      <c r="N13" s="262"/>
      <c r="O13" s="64"/>
      <c r="P13" s="262"/>
      <c r="Q13" s="262"/>
      <c r="R13" s="262"/>
      <c r="S13" s="65">
        <f t="shared" si="0"/>
        <v>8701.2465164644709</v>
      </c>
    </row>
    <row r="14" spans="1:19" x14ac:dyDescent="0.2">
      <c r="A14" s="62" t="s">
        <v>166</v>
      </c>
      <c r="B14" s="66" t="s">
        <v>185</v>
      </c>
      <c r="C14" s="285">
        <f>'3สาธารณูปโภค'!L15</f>
        <v>868.24651646447137</v>
      </c>
      <c r="D14" s="285">
        <f>'3สาธารณูปโภค'!P15</f>
        <v>2400</v>
      </c>
      <c r="E14" s="262"/>
      <c r="F14" s="261">
        <f>'งบทดลอง 03040'!D23</f>
        <v>226427.76</v>
      </c>
      <c r="G14" s="78">
        <f>'งบทดลอง 03040'!D24</f>
        <v>7688</v>
      </c>
      <c r="H14" s="262"/>
      <c r="I14" s="262"/>
      <c r="J14" s="262"/>
      <c r="K14" s="262"/>
      <c r="L14" s="262"/>
      <c r="M14" s="262"/>
      <c r="N14" s="262"/>
      <c r="O14" s="64"/>
      <c r="P14" s="262"/>
      <c r="Q14" s="262"/>
      <c r="R14" s="262"/>
      <c r="S14" s="65">
        <f t="shared" si="0"/>
        <v>237384.00651646449</v>
      </c>
    </row>
    <row r="15" spans="1:19" x14ac:dyDescent="0.2">
      <c r="A15" s="62" t="s">
        <v>171</v>
      </c>
      <c r="B15" s="66" t="s">
        <v>190</v>
      </c>
      <c r="C15" s="285">
        <f>'3สาธารณูปโภค'!L16</f>
        <v>0</v>
      </c>
      <c r="D15" s="285">
        <f>'3สาธารณูปโภค'!P16</f>
        <v>0</v>
      </c>
      <c r="E15" s="262"/>
      <c r="F15" s="262"/>
      <c r="G15" s="64"/>
      <c r="H15" s="262"/>
      <c r="I15" s="262"/>
      <c r="J15" s="262"/>
      <c r="K15" s="262"/>
      <c r="L15" s="262"/>
      <c r="M15" s="262"/>
      <c r="N15" s="262"/>
      <c r="O15" s="64"/>
      <c r="P15" s="262"/>
      <c r="Q15" s="262"/>
      <c r="R15" s="262"/>
      <c r="S15" s="65">
        <f t="shared" si="0"/>
        <v>0</v>
      </c>
    </row>
    <row r="16" spans="1:19" x14ac:dyDescent="0.2">
      <c r="A16" s="62" t="s">
        <v>167</v>
      </c>
      <c r="B16" s="66" t="s">
        <v>186</v>
      </c>
      <c r="C16" s="285">
        <f>'3สาธารณูปโภค'!L17</f>
        <v>5209.4790987868291</v>
      </c>
      <c r="D16" s="285">
        <f>'3สาธารณูปโภค'!P17</f>
        <v>0</v>
      </c>
      <c r="E16" s="262"/>
      <c r="F16" s="262"/>
      <c r="G16" s="64"/>
      <c r="H16" s="262">
        <f>'งบทดลอง 03040'!D25</f>
        <v>27446.52</v>
      </c>
      <c r="I16" s="262"/>
      <c r="J16" s="262"/>
      <c r="K16" s="262"/>
      <c r="L16" s="262"/>
      <c r="M16" s="262"/>
      <c r="N16" s="262"/>
      <c r="O16" s="64"/>
      <c r="P16" s="262"/>
      <c r="Q16" s="262"/>
      <c r="R16" s="262"/>
      <c r="S16" s="65">
        <f t="shared" si="0"/>
        <v>32655.99909878683</v>
      </c>
    </row>
    <row r="17" spans="1:19" x14ac:dyDescent="0.2">
      <c r="A17" s="62" t="s">
        <v>168</v>
      </c>
      <c r="B17" s="66" t="s">
        <v>187</v>
      </c>
      <c r="C17" s="285">
        <f>'3สาธารณูปโภค'!L18</f>
        <v>1736.4930329289427</v>
      </c>
      <c r="D17" s="285">
        <f>'3สาธารณูปโภค'!P18</f>
        <v>0</v>
      </c>
      <c r="E17" s="262"/>
      <c r="F17" s="262"/>
      <c r="G17" s="64"/>
      <c r="H17" s="262"/>
      <c r="I17" s="262"/>
      <c r="J17" s="262"/>
      <c r="K17" s="262"/>
      <c r="L17" s="262"/>
      <c r="M17" s="262"/>
      <c r="N17" s="262"/>
      <c r="O17" s="64"/>
      <c r="P17" s="262"/>
      <c r="Q17" s="262"/>
      <c r="R17" s="262">
        <f>'งบทดลอง 03040'!D20</f>
        <v>4245</v>
      </c>
      <c r="S17" s="65">
        <f t="shared" si="0"/>
        <v>5981.4930329289427</v>
      </c>
    </row>
    <row r="18" spans="1:19" x14ac:dyDescent="0.2">
      <c r="A18" s="62" t="s">
        <v>169</v>
      </c>
      <c r="B18" s="66" t="s">
        <v>188</v>
      </c>
      <c r="C18" s="285">
        <f>'3สาธารณูปโภค'!L19</f>
        <v>813.98110918544194</v>
      </c>
      <c r="D18" s="285">
        <f>'3สาธารณูปโภค'!P19</f>
        <v>0</v>
      </c>
      <c r="E18" s="262"/>
      <c r="F18" s="262"/>
      <c r="G18" s="64"/>
      <c r="H18" s="262"/>
      <c r="I18" s="262"/>
      <c r="J18" s="262"/>
      <c r="K18" s="262"/>
      <c r="L18" s="262"/>
      <c r="M18" s="262"/>
      <c r="N18" s="262"/>
      <c r="O18" s="64"/>
      <c r="P18" s="262"/>
      <c r="Q18" s="262"/>
      <c r="R18" s="262">
        <f>'งบทดลอง 03040'!D27</f>
        <v>2300</v>
      </c>
      <c r="S18" s="65">
        <f t="shared" si="0"/>
        <v>3113.9811091854417</v>
      </c>
    </row>
    <row r="19" spans="1:19" x14ac:dyDescent="0.2">
      <c r="A19" s="62" t="s">
        <v>170</v>
      </c>
      <c r="B19" s="66" t="s">
        <v>189</v>
      </c>
      <c r="C19" s="285">
        <f>'3สาธารณูปโภค'!L20</f>
        <v>1315.9361265164644</v>
      </c>
      <c r="D19" s="285">
        <f>'3สาธารณูปโภค'!P20</f>
        <v>2000</v>
      </c>
      <c r="E19" s="262"/>
      <c r="F19" s="262"/>
      <c r="G19" s="64"/>
      <c r="H19" s="262"/>
      <c r="I19" s="262"/>
      <c r="J19" s="262"/>
      <c r="K19" s="262"/>
      <c r="L19" s="262"/>
      <c r="M19" s="262"/>
      <c r="N19" s="262"/>
      <c r="O19" s="64"/>
      <c r="P19" s="262"/>
      <c r="Q19" s="262"/>
      <c r="R19" s="262"/>
      <c r="S19" s="65">
        <f t="shared" si="0"/>
        <v>3315.9361265164644</v>
      </c>
    </row>
    <row r="20" spans="1:19" x14ac:dyDescent="0.2">
      <c r="A20" s="62" t="s">
        <v>173</v>
      </c>
      <c r="B20" s="67" t="s">
        <v>192</v>
      </c>
      <c r="C20" s="285">
        <f>'3สาธารณูปโภค'!L21</f>
        <v>1315.9361265164644</v>
      </c>
      <c r="D20" s="285">
        <f>'3สาธารณูปโภค'!P21</f>
        <v>3600</v>
      </c>
      <c r="E20" s="262"/>
      <c r="F20" s="262"/>
      <c r="G20" s="64"/>
      <c r="H20" s="262"/>
      <c r="I20" s="262"/>
      <c r="J20" s="262"/>
      <c r="K20" s="262"/>
      <c r="L20" s="262"/>
      <c r="M20" s="262"/>
      <c r="N20" s="262"/>
      <c r="O20" s="64"/>
      <c r="P20" s="262"/>
      <c r="Q20" s="262"/>
      <c r="R20" s="262"/>
      <c r="S20" s="65">
        <f t="shared" si="0"/>
        <v>4915.9361265164644</v>
      </c>
    </row>
    <row r="21" spans="1:19" x14ac:dyDescent="0.2">
      <c r="A21" s="62" t="s">
        <v>172</v>
      </c>
      <c r="B21" s="66" t="s">
        <v>191</v>
      </c>
      <c r="C21" s="285">
        <f>'3สาธารณูปโภค'!L22</f>
        <v>868.24651646447137</v>
      </c>
      <c r="D21" s="285">
        <f>'3สาธารณูปโภค'!P22</f>
        <v>3500</v>
      </c>
      <c r="E21" s="262"/>
      <c r="F21" s="262"/>
      <c r="G21" s="64"/>
      <c r="H21" s="262"/>
      <c r="I21" s="262"/>
      <c r="J21" s="262"/>
      <c r="K21" s="262"/>
      <c r="L21" s="262"/>
      <c r="M21" s="262"/>
      <c r="N21" s="262"/>
      <c r="O21" s="64"/>
      <c r="P21" s="262"/>
      <c r="Q21" s="262"/>
      <c r="R21" s="262"/>
      <c r="S21" s="65">
        <f t="shared" si="0"/>
        <v>4368.2465164644709</v>
      </c>
    </row>
    <row r="22" spans="1:19" s="30" customFormat="1" x14ac:dyDescent="0.2">
      <c r="A22" s="62" t="s">
        <v>174</v>
      </c>
      <c r="B22" s="67" t="s">
        <v>193</v>
      </c>
      <c r="C22" s="285">
        <f>'3สาธารณูปโภค'!L23</f>
        <v>868.24651646447137</v>
      </c>
      <c r="D22" s="285">
        <f>'3สาธารณูปโภค'!P23</f>
        <v>1200</v>
      </c>
      <c r="E22" s="262"/>
      <c r="F22" s="262"/>
      <c r="G22" s="64"/>
      <c r="H22" s="262"/>
      <c r="I22" s="262"/>
      <c r="J22" s="262"/>
      <c r="K22" s="262"/>
      <c r="L22" s="262"/>
      <c r="M22" s="263"/>
      <c r="N22" s="262"/>
      <c r="O22" s="64"/>
      <c r="P22" s="263"/>
      <c r="Q22" s="263"/>
      <c r="R22" s="264"/>
      <c r="S22" s="65">
        <f t="shared" si="0"/>
        <v>2068.2465164644714</v>
      </c>
    </row>
    <row r="23" spans="1:19" x14ac:dyDescent="0.2">
      <c r="A23" s="62" t="s">
        <v>175</v>
      </c>
      <c r="B23" s="67" t="s">
        <v>194</v>
      </c>
      <c r="C23" s="285">
        <f>'3สาธารณูปโภค'!L24</f>
        <v>868.24651646447137</v>
      </c>
      <c r="D23" s="285">
        <f>'3สาธารณูปโภค'!P24</f>
        <v>1299.9999999999998</v>
      </c>
      <c r="E23" s="263"/>
      <c r="F23" s="263"/>
      <c r="G23" s="263"/>
      <c r="H23" s="263"/>
      <c r="I23" s="263"/>
      <c r="J23" s="263"/>
      <c r="K23" s="263"/>
      <c r="L23" s="263"/>
      <c r="M23" s="64"/>
      <c r="N23" s="263"/>
      <c r="O23" s="263"/>
      <c r="P23" s="64"/>
      <c r="Q23" s="64"/>
      <c r="R23" s="64"/>
      <c r="S23" s="65">
        <f t="shared" si="0"/>
        <v>2168.2465164644709</v>
      </c>
    </row>
    <row r="24" spans="1:19" x14ac:dyDescent="0.2">
      <c r="A24" s="62" t="s">
        <v>176</v>
      </c>
      <c r="B24" s="67" t="s">
        <v>195</v>
      </c>
      <c r="C24" s="285">
        <f>'3สาธารณูปโภค'!L25</f>
        <v>1315.9361265164644</v>
      </c>
      <c r="D24" s="285">
        <f>'3สาธารณูปโภค'!P25</f>
        <v>1000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>
        <f t="shared" si="0"/>
        <v>2315.9361265164644</v>
      </c>
    </row>
    <row r="25" spans="1:19" x14ac:dyDescent="0.2">
      <c r="A25" s="62" t="s">
        <v>178</v>
      </c>
      <c r="B25" s="67" t="s">
        <v>179</v>
      </c>
      <c r="C25" s="285">
        <f>'3สาธารณูปโภค'!L26</f>
        <v>0</v>
      </c>
      <c r="D25" s="285">
        <f>'3สาธารณูปโภค'!P26</f>
        <v>0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>
        <f t="shared" si="0"/>
        <v>0</v>
      </c>
    </row>
    <row r="26" spans="1:19" x14ac:dyDescent="0.2">
      <c r="A26" s="68" t="s">
        <v>177</v>
      </c>
      <c r="B26" s="69" t="s">
        <v>196</v>
      </c>
      <c r="C26" s="286">
        <f>'3สาธารณูปโภค'!L27</f>
        <v>1315.9361265164644</v>
      </c>
      <c r="D26" s="286">
        <f>'3สาธารณูปโภค'!P27</f>
        <v>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>
        <f t="shared" si="0"/>
        <v>1315.9361265164644</v>
      </c>
    </row>
    <row r="27" spans="1:19" s="153" customFormat="1" x14ac:dyDescent="0.2">
      <c r="A27" s="51"/>
      <c r="B27" s="51" t="s">
        <v>29</v>
      </c>
      <c r="C27" s="265">
        <f>SUM(C4:C26)</f>
        <v>31311.139999999992</v>
      </c>
      <c r="D27" s="265">
        <f t="shared" ref="D27:S27" si="1">SUM(D4:D26)</f>
        <v>33000</v>
      </c>
      <c r="E27" s="265">
        <f t="shared" si="1"/>
        <v>1000</v>
      </c>
      <c r="F27" s="265">
        <f t="shared" si="1"/>
        <v>226427.76</v>
      </c>
      <c r="G27" s="265">
        <f t="shared" si="1"/>
        <v>7688</v>
      </c>
      <c r="H27" s="265">
        <f t="shared" si="1"/>
        <v>27446.52</v>
      </c>
      <c r="I27" s="265">
        <f t="shared" si="1"/>
        <v>7833</v>
      </c>
      <c r="J27" s="265">
        <f t="shared" si="1"/>
        <v>22820.25</v>
      </c>
      <c r="K27" s="265">
        <f t="shared" si="1"/>
        <v>15193</v>
      </c>
      <c r="L27" s="265">
        <f t="shared" si="1"/>
        <v>0</v>
      </c>
      <c r="M27" s="265">
        <f t="shared" si="1"/>
        <v>0</v>
      </c>
      <c r="N27" s="265">
        <f t="shared" si="1"/>
        <v>30000</v>
      </c>
      <c r="O27" s="265">
        <f t="shared" si="1"/>
        <v>0</v>
      </c>
      <c r="P27" s="265">
        <f t="shared" si="1"/>
        <v>400</v>
      </c>
      <c r="Q27" s="265">
        <f t="shared" si="1"/>
        <v>24394</v>
      </c>
      <c r="R27" s="265">
        <f t="shared" si="1"/>
        <v>6545</v>
      </c>
      <c r="S27" s="265">
        <f t="shared" si="1"/>
        <v>434058.6700000001</v>
      </c>
    </row>
    <row r="28" spans="1:19" s="153" customFormat="1" x14ac:dyDescent="0.2">
      <c r="J28" s="388">
        <f>SUM(J27:K27)</f>
        <v>38013.25</v>
      </c>
      <c r="K28" s="389"/>
      <c r="S28" s="306">
        <f>SUM(C27:R27)</f>
        <v>434058.67000000004</v>
      </c>
    </row>
    <row r="29" spans="1:19" x14ac:dyDescent="0.2">
      <c r="R29" s="56" t="s">
        <v>201</v>
      </c>
      <c r="S29" s="268">
        <f>'งบทดลอง 03040'!D28</f>
        <v>434058.67000000004</v>
      </c>
    </row>
    <row r="30" spans="1:19" x14ac:dyDescent="0.2">
      <c r="R30" s="56" t="s">
        <v>200</v>
      </c>
      <c r="S30" s="266">
        <f>S29-S27</f>
        <v>0</v>
      </c>
    </row>
  </sheetData>
  <mergeCells count="1">
    <mergeCell ref="J28:K2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2" orientation="landscape" r:id="rId1"/>
  <colBreaks count="1" manualBreakCount="1">
    <brk id="8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0"/>
  <sheetViews>
    <sheetView showGridLines="0" view="pageBreakPreview" zoomScale="90" zoomScaleNormal="100" zoomScaleSheetLayoutView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29" sqref="E29"/>
    </sheetView>
  </sheetViews>
  <sheetFormatPr defaultColWidth="9" defaultRowHeight="12.75" x14ac:dyDescent="0.2"/>
  <cols>
    <col min="1" max="1" width="9" style="11" customWidth="1"/>
    <col min="2" max="2" width="46.375" style="11" customWidth="1"/>
    <col min="3" max="3" width="15.625" style="11" bestFit="1" customWidth="1"/>
    <col min="4" max="4" width="18.125" style="11" bestFit="1" customWidth="1"/>
    <col min="5" max="5" width="17.375" style="11" customWidth="1"/>
    <col min="6" max="16384" width="9" style="11"/>
  </cols>
  <sheetData>
    <row r="1" spans="1:5" x14ac:dyDescent="0.2">
      <c r="A1" s="22" t="s">
        <v>144</v>
      </c>
      <c r="B1" s="23"/>
      <c r="C1" s="23"/>
      <c r="D1" s="23"/>
    </row>
    <row r="3" spans="1:5" s="26" customFormat="1" ht="33" customHeight="1" x14ac:dyDescent="0.2">
      <c r="A3" s="24" t="s">
        <v>0</v>
      </c>
      <c r="B3" s="24" t="s">
        <v>1</v>
      </c>
      <c r="C3" s="24" t="s">
        <v>25</v>
      </c>
      <c r="D3" s="24" t="s">
        <v>26</v>
      </c>
      <c r="E3" s="25" t="s">
        <v>5</v>
      </c>
    </row>
    <row r="4" spans="1:5" x14ac:dyDescent="0.2">
      <c r="A4" s="36" t="s">
        <v>156</v>
      </c>
      <c r="B4" s="37" t="s">
        <v>85</v>
      </c>
      <c r="C4" s="80">
        <f>'5ครุภัณฑ์'!G10</f>
        <v>3310.63</v>
      </c>
      <c r="D4" s="256">
        <f>'4ค่าเสื่อมอาคาร'!O5</f>
        <v>9437.1493934142109</v>
      </c>
      <c r="E4" s="38">
        <f t="shared" ref="E4:E26" si="0">SUM(C4:D4)</f>
        <v>12747.77939341421</v>
      </c>
    </row>
    <row r="5" spans="1:5" x14ac:dyDescent="0.2">
      <c r="A5" s="39" t="s">
        <v>160</v>
      </c>
      <c r="B5" s="40" t="s">
        <v>7</v>
      </c>
      <c r="C5" s="81">
        <f>'5ครุภัณฑ์'!G16</f>
        <v>5810.55</v>
      </c>
      <c r="D5" s="257">
        <f>'4ค่าเสื่อมอาคาร'!O6</f>
        <v>4718.5746967071054</v>
      </c>
      <c r="E5" s="41">
        <f t="shared" si="0"/>
        <v>10529.124696707106</v>
      </c>
    </row>
    <row r="6" spans="1:5" x14ac:dyDescent="0.2">
      <c r="A6" s="39" t="s">
        <v>158</v>
      </c>
      <c r="B6" s="40" t="s">
        <v>181</v>
      </c>
      <c r="C6" s="81">
        <f>'5ครุภัณฑ์'!G22</f>
        <v>0</v>
      </c>
      <c r="D6" s="257">
        <f>'4ค่าเสื่อมอาคาร'!O7</f>
        <v>4718.5746967071054</v>
      </c>
      <c r="E6" s="41">
        <f t="shared" si="0"/>
        <v>4718.5746967071054</v>
      </c>
    </row>
    <row r="7" spans="1:5" x14ac:dyDescent="0.2">
      <c r="A7" s="39" t="s">
        <v>159</v>
      </c>
      <c r="B7" s="40" t="s">
        <v>8</v>
      </c>
      <c r="C7" s="81">
        <f>'5ครุภัณฑ์'!G28</f>
        <v>17815.66</v>
      </c>
      <c r="D7" s="257">
        <f>'4ค่าเสื่อมอาคาร'!O8</f>
        <v>4718.5746967071054</v>
      </c>
      <c r="E7" s="41">
        <f t="shared" si="0"/>
        <v>22534.234696707106</v>
      </c>
    </row>
    <row r="8" spans="1:5" x14ac:dyDescent="0.2">
      <c r="A8" s="42" t="s">
        <v>163</v>
      </c>
      <c r="B8" s="43" t="s">
        <v>183</v>
      </c>
      <c r="C8" s="81">
        <f>'5ครุภัณฑ์'!G34</f>
        <v>10000</v>
      </c>
      <c r="D8" s="257">
        <f>'4ค่าเสื่อมอาคาร'!O9</f>
        <v>4718.5746967071054</v>
      </c>
      <c r="E8" s="41">
        <f t="shared" si="0"/>
        <v>14718.574696707106</v>
      </c>
    </row>
    <row r="9" spans="1:5" x14ac:dyDescent="0.2">
      <c r="A9" s="42" t="s">
        <v>162</v>
      </c>
      <c r="B9" s="43" t="s">
        <v>89</v>
      </c>
      <c r="C9" s="81">
        <f>'5ครุภัณฑ์'!G41</f>
        <v>0</v>
      </c>
      <c r="D9" s="257">
        <f>'4ค่าเสื่อมอาคาร'!O10</f>
        <v>35389.310225303292</v>
      </c>
      <c r="E9" s="41">
        <f t="shared" si="0"/>
        <v>35389.310225303292</v>
      </c>
    </row>
    <row r="10" spans="1:5" x14ac:dyDescent="0.2">
      <c r="A10" s="39" t="s">
        <v>161</v>
      </c>
      <c r="B10" s="40" t="s">
        <v>182</v>
      </c>
      <c r="C10" s="81">
        <f>'5ครุภัณฑ์'!G48</f>
        <v>0</v>
      </c>
      <c r="D10" s="257">
        <f>'4ค่าเสื่อมอาคาร'!O11</f>
        <v>4718.5746967071054</v>
      </c>
      <c r="E10" s="41">
        <f t="shared" si="0"/>
        <v>4718.5746967071054</v>
      </c>
    </row>
    <row r="11" spans="1:5" x14ac:dyDescent="0.2">
      <c r="A11" s="42" t="s">
        <v>164</v>
      </c>
      <c r="B11" s="43" t="s">
        <v>91</v>
      </c>
      <c r="C11" s="81">
        <f>'5ครุภัณฑ์'!G55</f>
        <v>0</v>
      </c>
      <c r="D11" s="257">
        <f>'4ค่าเสื่อมอาคาร'!O12</f>
        <v>5013.4856152513003</v>
      </c>
      <c r="E11" s="41">
        <f t="shared" si="0"/>
        <v>5013.4856152513003</v>
      </c>
    </row>
    <row r="12" spans="1:5" x14ac:dyDescent="0.2">
      <c r="A12" s="39" t="s">
        <v>157</v>
      </c>
      <c r="B12" s="40" t="s">
        <v>180</v>
      </c>
      <c r="C12" s="81">
        <f>'5ครุภัณฑ์'!G62</f>
        <v>0</v>
      </c>
      <c r="D12" s="257">
        <f>'4ค่าเสื่อมอาคาร'!O13</f>
        <v>2359.2873483535527</v>
      </c>
      <c r="E12" s="41">
        <f t="shared" si="0"/>
        <v>2359.2873483535527</v>
      </c>
    </row>
    <row r="13" spans="1:5" x14ac:dyDescent="0.2">
      <c r="A13" s="42" t="s">
        <v>165</v>
      </c>
      <c r="B13" s="43" t="s">
        <v>184</v>
      </c>
      <c r="C13" s="81">
        <f>'5ครุภัณฑ์'!G68</f>
        <v>26922.79</v>
      </c>
      <c r="D13" s="257">
        <f>'4ค่าเสื่อมอาคาร'!O14</f>
        <v>4718.5746967071054</v>
      </c>
      <c r="E13" s="41">
        <f t="shared" si="0"/>
        <v>31641.364696707107</v>
      </c>
    </row>
    <row r="14" spans="1:5" x14ac:dyDescent="0.2">
      <c r="A14" s="42" t="s">
        <v>166</v>
      </c>
      <c r="B14" s="43" t="s">
        <v>185</v>
      </c>
      <c r="C14" s="81">
        <f>'5ครุภัณฑ์'!G78</f>
        <v>14367.97</v>
      </c>
      <c r="D14" s="257">
        <f>'4ค่าเสื่อมอาคาร'!O15</f>
        <v>4718.5746967071054</v>
      </c>
      <c r="E14" s="41">
        <f t="shared" si="0"/>
        <v>19086.544696707104</v>
      </c>
    </row>
    <row r="15" spans="1:5" x14ac:dyDescent="0.2">
      <c r="A15" s="42" t="s">
        <v>171</v>
      </c>
      <c r="B15" s="43" t="s">
        <v>190</v>
      </c>
      <c r="C15" s="81">
        <f>'5ครุภัณฑ์'!G87</f>
        <v>0</v>
      </c>
      <c r="D15" s="257">
        <f>'4ค่าเสื่อมอาคาร'!O16</f>
        <v>0</v>
      </c>
      <c r="E15" s="41">
        <f t="shared" si="0"/>
        <v>0</v>
      </c>
    </row>
    <row r="16" spans="1:5" x14ac:dyDescent="0.2">
      <c r="A16" s="42" t="s">
        <v>167</v>
      </c>
      <c r="B16" s="43" t="s">
        <v>186</v>
      </c>
      <c r="C16" s="81">
        <f>'5ครุภัณฑ์'!G107</f>
        <v>0</v>
      </c>
      <c r="D16" s="257">
        <f>'4ค่าเสื่อมอาคาร'!O17</f>
        <v>28311.448180242638</v>
      </c>
      <c r="E16" s="41">
        <f t="shared" si="0"/>
        <v>28311.448180242638</v>
      </c>
    </row>
    <row r="17" spans="1:5" x14ac:dyDescent="0.2">
      <c r="A17" s="42" t="s">
        <v>168</v>
      </c>
      <c r="B17" s="43" t="s">
        <v>187</v>
      </c>
      <c r="C17" s="81">
        <f>'5ครุภัณฑ์'!G112</f>
        <v>0</v>
      </c>
      <c r="D17" s="257">
        <f>'4ค่าเสื่อมอาคาร'!O18</f>
        <v>9437.1493934142109</v>
      </c>
      <c r="E17" s="41">
        <f t="shared" si="0"/>
        <v>9437.1493934142109</v>
      </c>
    </row>
    <row r="18" spans="1:5" x14ac:dyDescent="0.2">
      <c r="A18" s="42" t="s">
        <v>169</v>
      </c>
      <c r="B18" s="43" t="s">
        <v>188</v>
      </c>
      <c r="C18" s="81">
        <f>'5ครุภัณฑ์'!G118</f>
        <v>0</v>
      </c>
      <c r="D18" s="257">
        <f>'4ค่าเสื่อมอาคาร'!O19</f>
        <v>4423.6637781629115</v>
      </c>
      <c r="E18" s="41">
        <f t="shared" si="0"/>
        <v>4423.6637781629115</v>
      </c>
    </row>
    <row r="19" spans="1:5" x14ac:dyDescent="0.2">
      <c r="A19" s="42" t="s">
        <v>170</v>
      </c>
      <c r="B19" s="43" t="s">
        <v>189</v>
      </c>
      <c r="C19" s="81">
        <f>'5ครุภัณฑ์'!G125</f>
        <v>0</v>
      </c>
      <c r="D19" s="257">
        <f>'4ค่าเสื่อมอาคาร'!O20</f>
        <v>7151.5897746967075</v>
      </c>
      <c r="E19" s="41">
        <f t="shared" si="0"/>
        <v>7151.5897746967075</v>
      </c>
    </row>
    <row r="20" spans="1:5" x14ac:dyDescent="0.2">
      <c r="A20" s="42" t="s">
        <v>173</v>
      </c>
      <c r="B20" s="44" t="s">
        <v>192</v>
      </c>
      <c r="C20" s="81">
        <f>'5ครุภัณฑ์'!G139</f>
        <v>0</v>
      </c>
      <c r="D20" s="257">
        <f>'4ค่าเสื่อมอาคาร'!O21</f>
        <v>7151.5897746967075</v>
      </c>
      <c r="E20" s="41">
        <f t="shared" si="0"/>
        <v>7151.5897746967075</v>
      </c>
    </row>
    <row r="21" spans="1:5" x14ac:dyDescent="0.2">
      <c r="A21" s="42" t="s">
        <v>172</v>
      </c>
      <c r="B21" s="43" t="s">
        <v>191</v>
      </c>
      <c r="C21" s="81">
        <f>'5ครุภัณฑ์'!G167</f>
        <v>0</v>
      </c>
      <c r="D21" s="257">
        <f>'4ค่าเสื่อมอาคาร'!O22</f>
        <v>4718.5746967071054</v>
      </c>
      <c r="E21" s="41">
        <f t="shared" si="0"/>
        <v>4718.5746967071054</v>
      </c>
    </row>
    <row r="22" spans="1:5" s="30" customFormat="1" x14ac:dyDescent="0.2">
      <c r="A22" s="42" t="s">
        <v>174</v>
      </c>
      <c r="B22" s="44" t="s">
        <v>193</v>
      </c>
      <c r="C22" s="81">
        <f>'5ครุภัณฑ์'!G174</f>
        <v>3446.67</v>
      </c>
      <c r="D22" s="257">
        <f>'4ค่าเสื่อมอาคาร'!O23</f>
        <v>4718.5746967071054</v>
      </c>
      <c r="E22" s="41">
        <f t="shared" si="0"/>
        <v>8165.2446967071055</v>
      </c>
    </row>
    <row r="23" spans="1:5" x14ac:dyDescent="0.2">
      <c r="A23" s="42" t="s">
        <v>175</v>
      </c>
      <c r="B23" s="44" t="s">
        <v>194</v>
      </c>
      <c r="C23" s="81">
        <f>'5ครุภัณฑ์'!G181</f>
        <v>4563.33</v>
      </c>
      <c r="D23" s="257">
        <f>'4ค่าเสื่อมอาคาร'!O24</f>
        <v>4718.5746967071054</v>
      </c>
      <c r="E23" s="41">
        <f t="shared" si="0"/>
        <v>9281.9046967071044</v>
      </c>
    </row>
    <row r="24" spans="1:5" x14ac:dyDescent="0.2">
      <c r="A24" s="42" t="s">
        <v>176</v>
      </c>
      <c r="B24" s="44" t="s">
        <v>195</v>
      </c>
      <c r="C24" s="81">
        <f>'5ครุภัณฑ์'!G193</f>
        <v>0</v>
      </c>
      <c r="D24" s="257">
        <f>'4ค่าเสื่อมอาคาร'!O25</f>
        <v>7151.5897746967075</v>
      </c>
      <c r="E24" s="41">
        <f t="shared" si="0"/>
        <v>7151.5897746967075</v>
      </c>
    </row>
    <row r="25" spans="1:5" x14ac:dyDescent="0.2">
      <c r="A25" s="42" t="s">
        <v>178</v>
      </c>
      <c r="B25" s="44" t="s">
        <v>179</v>
      </c>
      <c r="C25" s="81">
        <f>'5ครุภัณฑ์'!G200</f>
        <v>0</v>
      </c>
      <c r="D25" s="257">
        <f>'4ค่าเสื่อมอาคาร'!O26</f>
        <v>0</v>
      </c>
      <c r="E25" s="41">
        <f t="shared" si="0"/>
        <v>0</v>
      </c>
    </row>
    <row r="26" spans="1:5" x14ac:dyDescent="0.2">
      <c r="A26" s="45" t="s">
        <v>177</v>
      </c>
      <c r="B26" s="46" t="s">
        <v>196</v>
      </c>
      <c r="C26" s="82">
        <f>'5ครุภัณฑ์'!G206</f>
        <v>0</v>
      </c>
      <c r="D26" s="258">
        <f>'4ค่าเสื่อมอาคาร'!O27</f>
        <v>7151.5897746967075</v>
      </c>
      <c r="E26" s="47">
        <f t="shared" si="0"/>
        <v>7151.5897746967075</v>
      </c>
    </row>
    <row r="27" spans="1:5" s="28" customFormat="1" x14ac:dyDescent="0.2">
      <c r="A27" s="32"/>
      <c r="B27" s="32" t="s">
        <v>29</v>
      </c>
      <c r="C27" s="259">
        <f>SUM(C4:C26)</f>
        <v>86237.599999999991</v>
      </c>
      <c r="D27" s="246">
        <f t="shared" ref="D27:E27" si="1">SUM(D4:D26)</f>
        <v>170163.59999999998</v>
      </c>
      <c r="E27" s="259">
        <f t="shared" si="1"/>
        <v>256401.2</v>
      </c>
    </row>
    <row r="29" spans="1:5" x14ac:dyDescent="0.2">
      <c r="B29" s="34" t="s">
        <v>201</v>
      </c>
      <c r="C29" s="267">
        <f>'งบทดลอง 03040'!G36</f>
        <v>86237.6</v>
      </c>
      <c r="D29" s="267">
        <f>'งบทดลอง 03040'!G33</f>
        <v>170163.6</v>
      </c>
      <c r="E29" s="267">
        <f>'งบทดลอง 03040'!D41</f>
        <v>256401.2</v>
      </c>
    </row>
    <row r="30" spans="1:5" x14ac:dyDescent="0.2">
      <c r="B30" s="34" t="s">
        <v>200</v>
      </c>
      <c r="C30" s="259">
        <f>C29-C27</f>
        <v>0</v>
      </c>
      <c r="D30" s="259">
        <f t="shared" ref="D30:E30" si="2">D29-D27</f>
        <v>0</v>
      </c>
      <c r="E30" s="259">
        <f t="shared" si="2"/>
        <v>0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view="pageBreakPreview" zoomScale="90" zoomScaleNormal="90" zoomScaleSheetLayoutView="90" workbookViewId="0">
      <pane xSplit="3" ySplit="1" topLeftCell="I2" activePane="bottomRight" state="frozen"/>
      <selection pane="topRight" activeCell="C1" sqref="C1"/>
      <selection pane="bottomLeft" activeCell="A2" sqref="A2"/>
      <selection pane="bottomRight" activeCell="C40" sqref="C40"/>
    </sheetView>
  </sheetViews>
  <sheetFormatPr defaultColWidth="9" defaultRowHeight="12.75" x14ac:dyDescent="0.2"/>
  <cols>
    <col min="1" max="1" width="6.375" style="11" customWidth="1"/>
    <col min="2" max="2" width="24" style="11" customWidth="1"/>
    <col min="3" max="3" width="14.625" style="11" customWidth="1"/>
    <col min="4" max="4" width="16.25" style="74" customWidth="1"/>
    <col min="5" max="5" width="12.125" style="74" customWidth="1"/>
    <col min="6" max="6" width="11.125" style="74" bestFit="1" customWidth="1"/>
    <col min="7" max="7" width="12.875" style="74" customWidth="1"/>
    <col min="8" max="8" width="12.125" style="74" bestFit="1" customWidth="1"/>
    <col min="9" max="9" width="15.25" style="74" customWidth="1"/>
    <col min="10" max="10" width="12.875" style="74" customWidth="1"/>
    <col min="11" max="11" width="11.375" style="74" customWidth="1"/>
    <col min="12" max="12" width="14.25" style="74" customWidth="1"/>
    <col min="13" max="13" width="16.25" style="74" customWidth="1"/>
    <col min="14" max="14" width="15.875" style="74" bestFit="1" customWidth="1"/>
    <col min="15" max="15" width="15" style="11" customWidth="1"/>
    <col min="16" max="16384" width="9" style="11"/>
  </cols>
  <sheetData>
    <row r="1" spans="1:14" s="85" customFormat="1" ht="31.5" customHeight="1" x14ac:dyDescent="0.2">
      <c r="A1" s="83" t="s">
        <v>27</v>
      </c>
      <c r="B1" s="83"/>
      <c r="C1" s="73" t="s">
        <v>28</v>
      </c>
      <c r="D1" s="84" t="s">
        <v>9</v>
      </c>
      <c r="E1" s="84" t="s">
        <v>10</v>
      </c>
      <c r="F1" s="84" t="s">
        <v>11</v>
      </c>
      <c r="G1" s="84" t="s">
        <v>12</v>
      </c>
      <c r="H1" s="84" t="s">
        <v>13</v>
      </c>
      <c r="I1" s="84" t="s">
        <v>14</v>
      </c>
      <c r="J1" s="84" t="s">
        <v>15</v>
      </c>
      <c r="K1" s="84" t="s">
        <v>16</v>
      </c>
      <c r="L1" s="84" t="s">
        <v>141</v>
      </c>
      <c r="M1" s="84" t="s">
        <v>17</v>
      </c>
      <c r="N1" s="84" t="s">
        <v>260</v>
      </c>
    </row>
    <row r="2" spans="1:14" x14ac:dyDescent="0.2">
      <c r="A2" s="86">
        <v>1</v>
      </c>
      <c r="B2" s="87" t="s">
        <v>240</v>
      </c>
      <c r="C2" s="248">
        <f t="shared" ref="C2:C32" si="0">SUM(D2:N2)</f>
        <v>546063</v>
      </c>
      <c r="D2" s="88">
        <f>(39450*6)+(40750*6)</f>
        <v>481200</v>
      </c>
      <c r="E2" s="88"/>
      <c r="F2" s="88"/>
      <c r="G2" s="88"/>
      <c r="H2" s="88"/>
      <c r="I2" s="88">
        <v>31263</v>
      </c>
      <c r="J2" s="88">
        <v>0</v>
      </c>
      <c r="K2" s="88"/>
      <c r="L2" s="88">
        <v>33600</v>
      </c>
      <c r="M2" s="88"/>
      <c r="N2" s="88"/>
    </row>
    <row r="3" spans="1:14" x14ac:dyDescent="0.2">
      <c r="A3" s="89">
        <v>2</v>
      </c>
      <c r="B3" s="90" t="s">
        <v>241</v>
      </c>
      <c r="C3" s="249">
        <f t="shared" si="0"/>
        <v>553220</v>
      </c>
      <c r="D3" s="91">
        <f>(37990*6)+(39290*6)</f>
        <v>463680</v>
      </c>
      <c r="E3" s="91">
        <v>42000</v>
      </c>
      <c r="F3" s="91"/>
      <c r="G3" s="91"/>
      <c r="H3" s="91"/>
      <c r="I3" s="91">
        <v>9140</v>
      </c>
      <c r="J3" s="91">
        <v>0</v>
      </c>
      <c r="K3" s="91"/>
      <c r="L3" s="91">
        <v>38400</v>
      </c>
      <c r="M3" s="91"/>
      <c r="N3" s="91"/>
    </row>
    <row r="4" spans="1:14" x14ac:dyDescent="0.2">
      <c r="A4" s="89">
        <v>3</v>
      </c>
      <c r="B4" s="90" t="s">
        <v>242</v>
      </c>
      <c r="C4" s="249">
        <f t="shared" si="0"/>
        <v>189064.88</v>
      </c>
      <c r="D4" s="91">
        <v>158760</v>
      </c>
      <c r="E4" s="91"/>
      <c r="F4" s="91"/>
      <c r="G4" s="91"/>
      <c r="H4" s="91"/>
      <c r="I4" s="91">
        <v>4800</v>
      </c>
      <c r="J4" s="91">
        <v>7938</v>
      </c>
      <c r="K4" s="91"/>
      <c r="L4" s="91">
        <v>14400</v>
      </c>
      <c r="M4" s="91"/>
      <c r="N4" s="91">
        <v>3166.8799999999992</v>
      </c>
    </row>
    <row r="5" spans="1:14" x14ac:dyDescent="0.2">
      <c r="A5" s="89">
        <v>4</v>
      </c>
      <c r="B5" s="90" t="s">
        <v>243</v>
      </c>
      <c r="C5" s="249">
        <f t="shared" si="0"/>
        <v>191962.88</v>
      </c>
      <c r="D5" s="91">
        <v>152160</v>
      </c>
      <c r="E5" s="91"/>
      <c r="F5" s="91"/>
      <c r="G5" s="91"/>
      <c r="H5" s="91"/>
      <c r="I5" s="91">
        <v>1560</v>
      </c>
      <c r="J5" s="91">
        <v>7608</v>
      </c>
      <c r="K5" s="91"/>
      <c r="L5" s="91">
        <v>27600</v>
      </c>
      <c r="M5" s="91"/>
      <c r="N5" s="91">
        <v>3034.8799999999992</v>
      </c>
    </row>
    <row r="6" spans="1:14" x14ac:dyDescent="0.2">
      <c r="A6" s="89">
        <v>5</v>
      </c>
      <c r="B6" s="90" t="s">
        <v>244</v>
      </c>
      <c r="C6" s="249">
        <f t="shared" si="0"/>
        <v>126850.88</v>
      </c>
      <c r="D6" s="91">
        <v>118560</v>
      </c>
      <c r="E6" s="91"/>
      <c r="F6" s="91"/>
      <c r="G6" s="91"/>
      <c r="H6" s="91"/>
      <c r="I6" s="91"/>
      <c r="J6" s="91">
        <v>5928</v>
      </c>
      <c r="K6" s="91"/>
      <c r="L6" s="91"/>
      <c r="M6" s="91"/>
      <c r="N6" s="91">
        <v>2362.8799999999992</v>
      </c>
    </row>
    <row r="7" spans="1:14" x14ac:dyDescent="0.2">
      <c r="A7" s="89">
        <v>6</v>
      </c>
      <c r="B7" s="90" t="s">
        <v>245</v>
      </c>
      <c r="C7" s="249">
        <f t="shared" si="0"/>
        <v>106178.48</v>
      </c>
      <c r="D7" s="91">
        <v>99240</v>
      </c>
      <c r="E7" s="91"/>
      <c r="F7" s="91"/>
      <c r="G7" s="91"/>
      <c r="H7" s="91"/>
      <c r="I7" s="91"/>
      <c r="J7" s="91">
        <v>4962</v>
      </c>
      <c r="K7" s="91"/>
      <c r="L7" s="91"/>
      <c r="M7" s="91"/>
      <c r="N7" s="91">
        <v>1976.4800000000002</v>
      </c>
    </row>
    <row r="8" spans="1:14" x14ac:dyDescent="0.2">
      <c r="A8" s="89">
        <v>7</v>
      </c>
      <c r="B8" s="90" t="s">
        <v>246</v>
      </c>
      <c r="C8" s="249">
        <f t="shared" si="0"/>
        <v>68015</v>
      </c>
      <c r="D8" s="91">
        <v>68015</v>
      </c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x14ac:dyDescent="0.2">
      <c r="A9" s="89">
        <v>8</v>
      </c>
      <c r="B9" s="90" t="s">
        <v>247</v>
      </c>
      <c r="C9" s="249">
        <f t="shared" si="0"/>
        <v>151521.68</v>
      </c>
      <c r="D9" s="91">
        <v>141600</v>
      </c>
      <c r="E9" s="91"/>
      <c r="F9" s="91"/>
      <c r="G9" s="91"/>
      <c r="H9" s="91"/>
      <c r="I9" s="91"/>
      <c r="J9" s="91">
        <v>7098</v>
      </c>
      <c r="K9" s="91"/>
      <c r="L9" s="91"/>
      <c r="M9" s="91"/>
      <c r="N9" s="91">
        <v>2823.68</v>
      </c>
    </row>
    <row r="10" spans="1:14" x14ac:dyDescent="0.2">
      <c r="A10" s="89"/>
      <c r="B10" s="90"/>
      <c r="C10" s="249">
        <f t="shared" si="0"/>
        <v>0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x14ac:dyDescent="0.2">
      <c r="A11" s="89"/>
      <c r="B11" s="90"/>
      <c r="C11" s="249">
        <f t="shared" si="0"/>
        <v>0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x14ac:dyDescent="0.2">
      <c r="A12" s="89"/>
      <c r="B12" s="90"/>
      <c r="C12" s="249">
        <f t="shared" si="0"/>
        <v>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x14ac:dyDescent="0.2">
      <c r="A13" s="89"/>
      <c r="B13" s="90"/>
      <c r="C13" s="249">
        <f t="shared" si="0"/>
        <v>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4" x14ac:dyDescent="0.2">
      <c r="A14" s="89"/>
      <c r="B14" s="90"/>
      <c r="C14" s="249">
        <f t="shared" si="0"/>
        <v>0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x14ac:dyDescent="0.2">
      <c r="A15" s="89"/>
      <c r="B15" s="90"/>
      <c r="C15" s="249">
        <f t="shared" si="0"/>
        <v>0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x14ac:dyDescent="0.2">
      <c r="A16" s="89"/>
      <c r="B16" s="90"/>
      <c r="C16" s="249">
        <f t="shared" si="0"/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x14ac:dyDescent="0.2">
      <c r="A17" s="89"/>
      <c r="B17" s="90"/>
      <c r="C17" s="249">
        <f t="shared" si="0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x14ac:dyDescent="0.2">
      <c r="A18" s="89"/>
      <c r="B18" s="90"/>
      <c r="C18" s="249">
        <f t="shared" si="0"/>
        <v>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pans="1:14" x14ac:dyDescent="0.2">
      <c r="A19" s="89"/>
      <c r="B19" s="90"/>
      <c r="C19" s="249">
        <f t="shared" si="0"/>
        <v>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 x14ac:dyDescent="0.2">
      <c r="A20" s="89"/>
      <c r="B20" s="90"/>
      <c r="C20" s="249">
        <f t="shared" si="0"/>
        <v>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1:14" x14ac:dyDescent="0.2">
      <c r="A21" s="89"/>
      <c r="B21" s="90"/>
      <c r="C21" s="249">
        <f t="shared" si="0"/>
        <v>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x14ac:dyDescent="0.2">
      <c r="A22" s="89"/>
      <c r="B22" s="90"/>
      <c r="C22" s="249">
        <f t="shared" si="0"/>
        <v>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1:14" x14ac:dyDescent="0.2">
      <c r="A23" s="89"/>
      <c r="B23" s="90"/>
      <c r="C23" s="249">
        <f t="shared" si="0"/>
        <v>0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 x14ac:dyDescent="0.2">
      <c r="A24" s="89"/>
      <c r="B24" s="90"/>
      <c r="C24" s="249">
        <f t="shared" si="0"/>
        <v>0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1:14" x14ac:dyDescent="0.2">
      <c r="A25" s="89"/>
      <c r="B25" s="90"/>
      <c r="C25" s="249">
        <f t="shared" si="0"/>
        <v>0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x14ac:dyDescent="0.2">
      <c r="A26" s="89"/>
      <c r="B26" s="90"/>
      <c r="C26" s="249">
        <f t="shared" si="0"/>
        <v>0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 x14ac:dyDescent="0.2">
      <c r="A27" s="89"/>
      <c r="B27" s="90"/>
      <c r="C27" s="249">
        <f t="shared" si="0"/>
        <v>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 x14ac:dyDescent="0.2">
      <c r="A28" s="89"/>
      <c r="B28" s="90"/>
      <c r="C28" s="249">
        <f t="shared" si="0"/>
        <v>0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1:14" x14ac:dyDescent="0.2">
      <c r="A29" s="89"/>
      <c r="B29" s="90"/>
      <c r="C29" s="249">
        <f t="shared" si="0"/>
        <v>0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4" x14ac:dyDescent="0.2">
      <c r="A30" s="89"/>
      <c r="B30" s="90"/>
      <c r="C30" s="249">
        <f t="shared" si="0"/>
        <v>0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 x14ac:dyDescent="0.2">
      <c r="A31" s="89"/>
      <c r="B31" s="90"/>
      <c r="C31" s="249">
        <f t="shared" si="0"/>
        <v>0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4" x14ac:dyDescent="0.2">
      <c r="A32" s="92"/>
      <c r="B32" s="93"/>
      <c r="C32" s="250">
        <f t="shared" si="0"/>
        <v>0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  <row r="33" spans="1:15" s="28" customFormat="1" x14ac:dyDescent="0.2">
      <c r="A33" s="32"/>
      <c r="B33" s="32"/>
      <c r="C33" s="245">
        <f>SUM(C2:C32)</f>
        <v>1932876.7999999996</v>
      </c>
      <c r="D33" s="246">
        <f t="shared" ref="D33:N33" si="1">SUM(D2:D32)</f>
        <v>1683215</v>
      </c>
      <c r="E33" s="246">
        <f t="shared" si="1"/>
        <v>42000</v>
      </c>
      <c r="F33" s="246">
        <f t="shared" si="1"/>
        <v>0</v>
      </c>
      <c r="G33" s="246">
        <f t="shared" si="1"/>
        <v>0</v>
      </c>
      <c r="H33" s="246">
        <f t="shared" si="1"/>
        <v>0</v>
      </c>
      <c r="I33" s="246">
        <f t="shared" si="1"/>
        <v>46763</v>
      </c>
      <c r="J33" s="246">
        <f t="shared" si="1"/>
        <v>33534</v>
      </c>
      <c r="K33" s="246">
        <f t="shared" si="1"/>
        <v>0</v>
      </c>
      <c r="L33" s="246">
        <f t="shared" si="1"/>
        <v>114000</v>
      </c>
      <c r="M33" s="246">
        <f t="shared" si="1"/>
        <v>0</v>
      </c>
      <c r="N33" s="246">
        <f t="shared" si="1"/>
        <v>13364.799999999997</v>
      </c>
      <c r="O33" s="247">
        <f>SUM(D33:N33)</f>
        <v>1932876.8</v>
      </c>
    </row>
    <row r="34" spans="1:15" x14ac:dyDescent="0.2">
      <c r="B34" s="23" t="s">
        <v>198</v>
      </c>
      <c r="D34" s="275"/>
      <c r="H34" s="74" t="s">
        <v>152</v>
      </c>
      <c r="K34" s="74" t="s">
        <v>152</v>
      </c>
      <c r="L34" s="96">
        <v>120</v>
      </c>
      <c r="N34" s="74" t="s">
        <v>151</v>
      </c>
    </row>
    <row r="35" spans="1:15" x14ac:dyDescent="0.2">
      <c r="B35" s="377" t="s">
        <v>199</v>
      </c>
      <c r="D35" s="97" t="s">
        <v>148</v>
      </c>
      <c r="E35" s="96">
        <v>102</v>
      </c>
      <c r="N35" s="74" t="s">
        <v>153</v>
      </c>
    </row>
    <row r="36" spans="1:15" x14ac:dyDescent="0.2">
      <c r="B36" s="377"/>
      <c r="D36" s="74" t="s">
        <v>149</v>
      </c>
    </row>
    <row r="37" spans="1:15" x14ac:dyDescent="0.2">
      <c r="B37" s="377"/>
      <c r="D37" s="74" t="s">
        <v>150</v>
      </c>
    </row>
    <row r="39" spans="1:15" s="28" customFormat="1" x14ac:dyDescent="0.2">
      <c r="B39" s="270" t="s">
        <v>201</v>
      </c>
      <c r="C39" s="267">
        <f>'งบทดลอง 03040'!D11-'งบทดลอง 03040'!D10</f>
        <v>1966754.6</v>
      </c>
      <c r="D39" s="267">
        <f>'งบทดลอง 03040'!G3</f>
        <v>1717092.8</v>
      </c>
      <c r="E39" s="267">
        <f>'งบทดลอง 03040'!D3</f>
        <v>42000</v>
      </c>
      <c r="F39" s="271"/>
      <c r="G39" s="271"/>
      <c r="H39" s="271"/>
      <c r="I39" s="272">
        <f>'งบทดลอง 03040'!D9</f>
        <v>46763</v>
      </c>
      <c r="J39" s="272">
        <f>'งบทดลอง 03040'!D6</f>
        <v>33534</v>
      </c>
      <c r="K39" s="271"/>
      <c r="L39" s="272">
        <f>'งบทดลอง 03040'!D8</f>
        <v>114000</v>
      </c>
      <c r="M39" s="271"/>
      <c r="N39" s="272">
        <f>'งบทดลอง 03040'!D7</f>
        <v>13364.8</v>
      </c>
    </row>
    <row r="40" spans="1:15" s="28" customFormat="1" x14ac:dyDescent="0.2">
      <c r="B40" s="270" t="s">
        <v>200</v>
      </c>
      <c r="C40" s="273">
        <f>C39-C33</f>
        <v>33877.800000000512</v>
      </c>
      <c r="D40" s="274">
        <f t="shared" ref="D40:N40" si="2">D39-D33</f>
        <v>33877.800000000047</v>
      </c>
      <c r="E40" s="274">
        <f t="shared" si="2"/>
        <v>0</v>
      </c>
      <c r="F40" s="274">
        <f t="shared" si="2"/>
        <v>0</v>
      </c>
      <c r="G40" s="274">
        <f t="shared" si="2"/>
        <v>0</v>
      </c>
      <c r="H40" s="274">
        <f t="shared" si="2"/>
        <v>0</v>
      </c>
      <c r="I40" s="274">
        <f t="shared" si="2"/>
        <v>0</v>
      </c>
      <c r="J40" s="274">
        <f t="shared" si="2"/>
        <v>0</v>
      </c>
      <c r="K40" s="274">
        <f t="shared" si="2"/>
        <v>0</v>
      </c>
      <c r="L40" s="274">
        <f t="shared" si="2"/>
        <v>0</v>
      </c>
      <c r="M40" s="274"/>
      <c r="N40" s="274">
        <f t="shared" si="2"/>
        <v>0</v>
      </c>
    </row>
    <row r="41" spans="1:15" x14ac:dyDescent="0.2">
      <c r="C41" s="378" t="s">
        <v>258</v>
      </c>
      <c r="D41" s="98"/>
    </row>
    <row r="42" spans="1:15" x14ac:dyDescent="0.2">
      <c r="C42" s="379"/>
    </row>
    <row r="43" spans="1:15" x14ac:dyDescent="0.2">
      <c r="C43" s="379"/>
      <c r="D43" s="276"/>
    </row>
    <row r="44" spans="1:15" x14ac:dyDescent="0.2">
      <c r="C44" s="380"/>
      <c r="D44" s="276"/>
    </row>
    <row r="45" spans="1:15" x14ac:dyDescent="0.2">
      <c r="D45" s="276"/>
    </row>
  </sheetData>
  <mergeCells count="2">
    <mergeCell ref="B35:B37"/>
    <mergeCell ref="C41:C4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5" orientation="landscape" verticalDpi="200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67"/>
  <sheetViews>
    <sheetView showGridLines="0" topLeftCell="H175" zoomScale="80" zoomScaleNormal="80" workbookViewId="0">
      <selection activeCell="O4" sqref="O4:W26"/>
    </sheetView>
  </sheetViews>
  <sheetFormatPr defaultRowHeight="12.75" x14ac:dyDescent="0.2"/>
  <cols>
    <col min="1" max="1" width="6.75" style="99" customWidth="1"/>
    <col min="2" max="2" width="50.375" style="99" customWidth="1"/>
    <col min="3" max="33" width="4.375" style="99" customWidth="1"/>
    <col min="34" max="34" width="5.75" style="99" customWidth="1"/>
    <col min="35" max="35" width="9" style="101"/>
    <col min="36" max="36" width="12.625" style="102" customWidth="1"/>
    <col min="37" max="37" width="6.625" style="279" customWidth="1"/>
    <col min="38" max="38" width="3.125" style="99" customWidth="1"/>
    <col min="39" max="39" width="10.75" style="103" customWidth="1"/>
    <col min="40" max="40" width="10.875" style="103" customWidth="1"/>
    <col min="41" max="41" width="10.75" style="103" customWidth="1"/>
    <col min="42" max="42" width="11.75" style="103" customWidth="1"/>
    <col min="43" max="43" width="11" style="103" customWidth="1"/>
    <col min="44" max="44" width="10.625" style="103" customWidth="1"/>
    <col min="45" max="45" width="11.125" style="103" customWidth="1"/>
    <col min="46" max="46" width="11.25" style="103" customWidth="1"/>
    <col min="47" max="47" width="10.75" style="103" customWidth="1"/>
    <col min="48" max="48" width="11.625" style="103" customWidth="1"/>
    <col min="49" max="49" width="10.625" style="103" customWidth="1"/>
    <col min="50" max="50" width="10.875" style="103" customWidth="1"/>
    <col min="51" max="52" width="11.375" style="103" customWidth="1"/>
    <col min="53" max="53" width="11.25" style="103" customWidth="1"/>
    <col min="54" max="54" width="10.75" style="103" customWidth="1"/>
    <col min="55" max="69" width="9" style="103"/>
    <col min="70" max="70" width="15" style="99" customWidth="1"/>
    <col min="71" max="270" width="9" style="99"/>
    <col min="271" max="271" width="32.25" style="99" customWidth="1"/>
    <col min="272" max="272" width="5.75" style="99" customWidth="1"/>
    <col min="273" max="273" width="4.75" style="99" customWidth="1"/>
    <col min="274" max="302" width="4.875" style="99" customWidth="1"/>
    <col min="303" max="303" width="5.75" style="99" customWidth="1"/>
    <col min="304" max="304" width="9" style="99"/>
    <col min="305" max="305" width="9.625" style="99" customWidth="1"/>
    <col min="306" max="306" width="3.75" style="99" bestFit="1" customWidth="1"/>
    <col min="307" max="322" width="9" style="99"/>
    <col min="323" max="323" width="13.125" style="99" customWidth="1"/>
    <col min="324" max="526" width="9" style="99"/>
    <col min="527" max="527" width="32.25" style="99" customWidth="1"/>
    <col min="528" max="528" width="5.75" style="99" customWidth="1"/>
    <col min="529" max="529" width="4.75" style="99" customWidth="1"/>
    <col min="530" max="558" width="4.875" style="99" customWidth="1"/>
    <col min="559" max="559" width="5.75" style="99" customWidth="1"/>
    <col min="560" max="560" width="9" style="99"/>
    <col min="561" max="561" width="9.625" style="99" customWidth="1"/>
    <col min="562" max="562" width="3.75" style="99" bestFit="1" customWidth="1"/>
    <col min="563" max="578" width="9" style="99"/>
    <col min="579" max="579" width="13.125" style="99" customWidth="1"/>
    <col min="580" max="782" width="9" style="99"/>
    <col min="783" max="783" width="32.25" style="99" customWidth="1"/>
    <col min="784" max="784" width="5.75" style="99" customWidth="1"/>
    <col min="785" max="785" width="4.75" style="99" customWidth="1"/>
    <col min="786" max="814" width="4.875" style="99" customWidth="1"/>
    <col min="815" max="815" width="5.75" style="99" customWidth="1"/>
    <col min="816" max="816" width="9" style="99"/>
    <col min="817" max="817" width="9.625" style="99" customWidth="1"/>
    <col min="818" max="818" width="3.75" style="99" bestFit="1" customWidth="1"/>
    <col min="819" max="834" width="9" style="99"/>
    <col min="835" max="835" width="13.125" style="99" customWidth="1"/>
    <col min="836" max="1038" width="9" style="99"/>
    <col min="1039" max="1039" width="32.25" style="99" customWidth="1"/>
    <col min="1040" max="1040" width="5.75" style="99" customWidth="1"/>
    <col min="1041" max="1041" width="4.75" style="99" customWidth="1"/>
    <col min="1042" max="1070" width="4.875" style="99" customWidth="1"/>
    <col min="1071" max="1071" width="5.75" style="99" customWidth="1"/>
    <col min="1072" max="1072" width="9" style="99"/>
    <col min="1073" max="1073" width="9.625" style="99" customWidth="1"/>
    <col min="1074" max="1074" width="3.75" style="99" bestFit="1" customWidth="1"/>
    <col min="1075" max="1090" width="9" style="99"/>
    <col min="1091" max="1091" width="13.125" style="99" customWidth="1"/>
    <col min="1092" max="1294" width="9" style="99"/>
    <col min="1295" max="1295" width="32.25" style="99" customWidth="1"/>
    <col min="1296" max="1296" width="5.75" style="99" customWidth="1"/>
    <col min="1297" max="1297" width="4.75" style="99" customWidth="1"/>
    <col min="1298" max="1326" width="4.875" style="99" customWidth="1"/>
    <col min="1327" max="1327" width="5.75" style="99" customWidth="1"/>
    <col min="1328" max="1328" width="9" style="99"/>
    <col min="1329" max="1329" width="9.625" style="99" customWidth="1"/>
    <col min="1330" max="1330" width="3.75" style="99" bestFit="1" customWidth="1"/>
    <col min="1331" max="1346" width="9" style="99"/>
    <col min="1347" max="1347" width="13.125" style="99" customWidth="1"/>
    <col min="1348" max="1550" width="9" style="99"/>
    <col min="1551" max="1551" width="32.25" style="99" customWidth="1"/>
    <col min="1552" max="1552" width="5.75" style="99" customWidth="1"/>
    <col min="1553" max="1553" width="4.75" style="99" customWidth="1"/>
    <col min="1554" max="1582" width="4.875" style="99" customWidth="1"/>
    <col min="1583" max="1583" width="5.75" style="99" customWidth="1"/>
    <col min="1584" max="1584" width="9" style="99"/>
    <col min="1585" max="1585" width="9.625" style="99" customWidth="1"/>
    <col min="1586" max="1586" width="3.75" style="99" bestFit="1" customWidth="1"/>
    <col min="1587" max="1602" width="9" style="99"/>
    <col min="1603" max="1603" width="13.125" style="99" customWidth="1"/>
    <col min="1604" max="1806" width="9" style="99"/>
    <col min="1807" max="1807" width="32.25" style="99" customWidth="1"/>
    <col min="1808" max="1808" width="5.75" style="99" customWidth="1"/>
    <col min="1809" max="1809" width="4.75" style="99" customWidth="1"/>
    <col min="1810" max="1838" width="4.875" style="99" customWidth="1"/>
    <col min="1839" max="1839" width="5.75" style="99" customWidth="1"/>
    <col min="1840" max="1840" width="9" style="99"/>
    <col min="1841" max="1841" width="9.625" style="99" customWidth="1"/>
    <col min="1842" max="1842" width="3.75" style="99" bestFit="1" customWidth="1"/>
    <col min="1843" max="1858" width="9" style="99"/>
    <col min="1859" max="1859" width="13.125" style="99" customWidth="1"/>
    <col min="1860" max="2062" width="9" style="99"/>
    <col min="2063" max="2063" width="32.25" style="99" customWidth="1"/>
    <col min="2064" max="2064" width="5.75" style="99" customWidth="1"/>
    <col min="2065" max="2065" width="4.75" style="99" customWidth="1"/>
    <col min="2066" max="2094" width="4.875" style="99" customWidth="1"/>
    <col min="2095" max="2095" width="5.75" style="99" customWidth="1"/>
    <col min="2096" max="2096" width="9" style="99"/>
    <col min="2097" max="2097" width="9.625" style="99" customWidth="1"/>
    <col min="2098" max="2098" width="3.75" style="99" bestFit="1" customWidth="1"/>
    <col min="2099" max="2114" width="9" style="99"/>
    <col min="2115" max="2115" width="13.125" style="99" customWidth="1"/>
    <col min="2116" max="2318" width="9" style="99"/>
    <col min="2319" max="2319" width="32.25" style="99" customWidth="1"/>
    <col min="2320" max="2320" width="5.75" style="99" customWidth="1"/>
    <col min="2321" max="2321" width="4.75" style="99" customWidth="1"/>
    <col min="2322" max="2350" width="4.875" style="99" customWidth="1"/>
    <col min="2351" max="2351" width="5.75" style="99" customWidth="1"/>
    <col min="2352" max="2352" width="9" style="99"/>
    <col min="2353" max="2353" width="9.625" style="99" customWidth="1"/>
    <col min="2354" max="2354" width="3.75" style="99" bestFit="1" customWidth="1"/>
    <col min="2355" max="2370" width="9" style="99"/>
    <col min="2371" max="2371" width="13.125" style="99" customWidth="1"/>
    <col min="2372" max="2574" width="9" style="99"/>
    <col min="2575" max="2575" width="32.25" style="99" customWidth="1"/>
    <col min="2576" max="2576" width="5.75" style="99" customWidth="1"/>
    <col min="2577" max="2577" width="4.75" style="99" customWidth="1"/>
    <col min="2578" max="2606" width="4.875" style="99" customWidth="1"/>
    <col min="2607" max="2607" width="5.75" style="99" customWidth="1"/>
    <col min="2608" max="2608" width="9" style="99"/>
    <col min="2609" max="2609" width="9.625" style="99" customWidth="1"/>
    <col min="2610" max="2610" width="3.75" style="99" bestFit="1" customWidth="1"/>
    <col min="2611" max="2626" width="9" style="99"/>
    <col min="2627" max="2627" width="13.125" style="99" customWidth="1"/>
    <col min="2628" max="2830" width="9" style="99"/>
    <col min="2831" max="2831" width="32.25" style="99" customWidth="1"/>
    <col min="2832" max="2832" width="5.75" style="99" customWidth="1"/>
    <col min="2833" max="2833" width="4.75" style="99" customWidth="1"/>
    <col min="2834" max="2862" width="4.875" style="99" customWidth="1"/>
    <col min="2863" max="2863" width="5.75" style="99" customWidth="1"/>
    <col min="2864" max="2864" width="9" style="99"/>
    <col min="2865" max="2865" width="9.625" style="99" customWidth="1"/>
    <col min="2866" max="2866" width="3.75" style="99" bestFit="1" customWidth="1"/>
    <col min="2867" max="2882" width="9" style="99"/>
    <col min="2883" max="2883" width="13.125" style="99" customWidth="1"/>
    <col min="2884" max="3086" width="9" style="99"/>
    <col min="3087" max="3087" width="32.25" style="99" customWidth="1"/>
    <col min="3088" max="3088" width="5.75" style="99" customWidth="1"/>
    <col min="3089" max="3089" width="4.75" style="99" customWidth="1"/>
    <col min="3090" max="3118" width="4.875" style="99" customWidth="1"/>
    <col min="3119" max="3119" width="5.75" style="99" customWidth="1"/>
    <col min="3120" max="3120" width="9" style="99"/>
    <col min="3121" max="3121" width="9.625" style="99" customWidth="1"/>
    <col min="3122" max="3122" width="3.75" style="99" bestFit="1" customWidth="1"/>
    <col min="3123" max="3138" width="9" style="99"/>
    <col min="3139" max="3139" width="13.125" style="99" customWidth="1"/>
    <col min="3140" max="3342" width="9" style="99"/>
    <col min="3343" max="3343" width="32.25" style="99" customWidth="1"/>
    <col min="3344" max="3344" width="5.75" style="99" customWidth="1"/>
    <col min="3345" max="3345" width="4.75" style="99" customWidth="1"/>
    <col min="3346" max="3374" width="4.875" style="99" customWidth="1"/>
    <col min="3375" max="3375" width="5.75" style="99" customWidth="1"/>
    <col min="3376" max="3376" width="9" style="99"/>
    <col min="3377" max="3377" width="9.625" style="99" customWidth="1"/>
    <col min="3378" max="3378" width="3.75" style="99" bestFit="1" customWidth="1"/>
    <col min="3379" max="3394" width="9" style="99"/>
    <col min="3395" max="3395" width="13.125" style="99" customWidth="1"/>
    <col min="3396" max="3598" width="9" style="99"/>
    <col min="3599" max="3599" width="32.25" style="99" customWidth="1"/>
    <col min="3600" max="3600" width="5.75" style="99" customWidth="1"/>
    <col min="3601" max="3601" width="4.75" style="99" customWidth="1"/>
    <col min="3602" max="3630" width="4.875" style="99" customWidth="1"/>
    <col min="3631" max="3631" width="5.75" style="99" customWidth="1"/>
    <col min="3632" max="3632" width="9" style="99"/>
    <col min="3633" max="3633" width="9.625" style="99" customWidth="1"/>
    <col min="3634" max="3634" width="3.75" style="99" bestFit="1" customWidth="1"/>
    <col min="3635" max="3650" width="9" style="99"/>
    <col min="3651" max="3651" width="13.125" style="99" customWidth="1"/>
    <col min="3652" max="3854" width="9" style="99"/>
    <col min="3855" max="3855" width="32.25" style="99" customWidth="1"/>
    <col min="3856" max="3856" width="5.75" style="99" customWidth="1"/>
    <col min="3857" max="3857" width="4.75" style="99" customWidth="1"/>
    <col min="3858" max="3886" width="4.875" style="99" customWidth="1"/>
    <col min="3887" max="3887" width="5.75" style="99" customWidth="1"/>
    <col min="3888" max="3888" width="9" style="99"/>
    <col min="3889" max="3889" width="9.625" style="99" customWidth="1"/>
    <col min="3890" max="3890" width="3.75" style="99" bestFit="1" customWidth="1"/>
    <col min="3891" max="3906" width="9" style="99"/>
    <col min="3907" max="3907" width="13.125" style="99" customWidth="1"/>
    <col min="3908" max="4110" width="9" style="99"/>
    <col min="4111" max="4111" width="32.25" style="99" customWidth="1"/>
    <col min="4112" max="4112" width="5.75" style="99" customWidth="1"/>
    <col min="4113" max="4113" width="4.75" style="99" customWidth="1"/>
    <col min="4114" max="4142" width="4.875" style="99" customWidth="1"/>
    <col min="4143" max="4143" width="5.75" style="99" customWidth="1"/>
    <col min="4144" max="4144" width="9" style="99"/>
    <col min="4145" max="4145" width="9.625" style="99" customWidth="1"/>
    <col min="4146" max="4146" width="3.75" style="99" bestFit="1" customWidth="1"/>
    <col min="4147" max="4162" width="9" style="99"/>
    <col min="4163" max="4163" width="13.125" style="99" customWidth="1"/>
    <col min="4164" max="4366" width="9" style="99"/>
    <col min="4367" max="4367" width="32.25" style="99" customWidth="1"/>
    <col min="4368" max="4368" width="5.75" style="99" customWidth="1"/>
    <col min="4369" max="4369" width="4.75" style="99" customWidth="1"/>
    <col min="4370" max="4398" width="4.875" style="99" customWidth="1"/>
    <col min="4399" max="4399" width="5.75" style="99" customWidth="1"/>
    <col min="4400" max="4400" width="9" style="99"/>
    <col min="4401" max="4401" width="9.625" style="99" customWidth="1"/>
    <col min="4402" max="4402" width="3.75" style="99" bestFit="1" customWidth="1"/>
    <col min="4403" max="4418" width="9" style="99"/>
    <col min="4419" max="4419" width="13.125" style="99" customWidth="1"/>
    <col min="4420" max="4622" width="9" style="99"/>
    <col min="4623" max="4623" width="32.25" style="99" customWidth="1"/>
    <col min="4624" max="4624" width="5.75" style="99" customWidth="1"/>
    <col min="4625" max="4625" width="4.75" style="99" customWidth="1"/>
    <col min="4626" max="4654" width="4.875" style="99" customWidth="1"/>
    <col min="4655" max="4655" width="5.75" style="99" customWidth="1"/>
    <col min="4656" max="4656" width="9" style="99"/>
    <col min="4657" max="4657" width="9.625" style="99" customWidth="1"/>
    <col min="4658" max="4658" width="3.75" style="99" bestFit="1" customWidth="1"/>
    <col min="4659" max="4674" width="9" style="99"/>
    <col min="4675" max="4675" width="13.125" style="99" customWidth="1"/>
    <col min="4676" max="4878" width="9" style="99"/>
    <col min="4879" max="4879" width="32.25" style="99" customWidth="1"/>
    <col min="4880" max="4880" width="5.75" style="99" customWidth="1"/>
    <col min="4881" max="4881" width="4.75" style="99" customWidth="1"/>
    <col min="4882" max="4910" width="4.875" style="99" customWidth="1"/>
    <col min="4911" max="4911" width="5.75" style="99" customWidth="1"/>
    <col min="4912" max="4912" width="9" style="99"/>
    <col min="4913" max="4913" width="9.625" style="99" customWidth="1"/>
    <col min="4914" max="4914" width="3.75" style="99" bestFit="1" customWidth="1"/>
    <col min="4915" max="4930" width="9" style="99"/>
    <col min="4931" max="4931" width="13.125" style="99" customWidth="1"/>
    <col min="4932" max="5134" width="9" style="99"/>
    <col min="5135" max="5135" width="32.25" style="99" customWidth="1"/>
    <col min="5136" max="5136" width="5.75" style="99" customWidth="1"/>
    <col min="5137" max="5137" width="4.75" style="99" customWidth="1"/>
    <col min="5138" max="5166" width="4.875" style="99" customWidth="1"/>
    <col min="5167" max="5167" width="5.75" style="99" customWidth="1"/>
    <col min="5168" max="5168" width="9" style="99"/>
    <col min="5169" max="5169" width="9.625" style="99" customWidth="1"/>
    <col min="5170" max="5170" width="3.75" style="99" bestFit="1" customWidth="1"/>
    <col min="5171" max="5186" width="9" style="99"/>
    <col min="5187" max="5187" width="13.125" style="99" customWidth="1"/>
    <col min="5188" max="5390" width="9" style="99"/>
    <col min="5391" max="5391" width="32.25" style="99" customWidth="1"/>
    <col min="5392" max="5392" width="5.75" style="99" customWidth="1"/>
    <col min="5393" max="5393" width="4.75" style="99" customWidth="1"/>
    <col min="5394" max="5422" width="4.875" style="99" customWidth="1"/>
    <col min="5423" max="5423" width="5.75" style="99" customWidth="1"/>
    <col min="5424" max="5424" width="9" style="99"/>
    <col min="5425" max="5425" width="9.625" style="99" customWidth="1"/>
    <col min="5426" max="5426" width="3.75" style="99" bestFit="1" customWidth="1"/>
    <col min="5427" max="5442" width="9" style="99"/>
    <col min="5443" max="5443" width="13.125" style="99" customWidth="1"/>
    <col min="5444" max="5646" width="9" style="99"/>
    <col min="5647" max="5647" width="32.25" style="99" customWidth="1"/>
    <col min="5648" max="5648" width="5.75" style="99" customWidth="1"/>
    <col min="5649" max="5649" width="4.75" style="99" customWidth="1"/>
    <col min="5650" max="5678" width="4.875" style="99" customWidth="1"/>
    <col min="5679" max="5679" width="5.75" style="99" customWidth="1"/>
    <col min="5680" max="5680" width="9" style="99"/>
    <col min="5681" max="5681" width="9.625" style="99" customWidth="1"/>
    <col min="5682" max="5682" width="3.75" style="99" bestFit="1" customWidth="1"/>
    <col min="5683" max="5698" width="9" style="99"/>
    <col min="5699" max="5699" width="13.125" style="99" customWidth="1"/>
    <col min="5700" max="5902" width="9" style="99"/>
    <col min="5903" max="5903" width="32.25" style="99" customWidth="1"/>
    <col min="5904" max="5904" width="5.75" style="99" customWidth="1"/>
    <col min="5905" max="5905" width="4.75" style="99" customWidth="1"/>
    <col min="5906" max="5934" width="4.875" style="99" customWidth="1"/>
    <col min="5935" max="5935" width="5.75" style="99" customWidth="1"/>
    <col min="5936" max="5936" width="9" style="99"/>
    <col min="5937" max="5937" width="9.625" style="99" customWidth="1"/>
    <col min="5938" max="5938" width="3.75" style="99" bestFit="1" customWidth="1"/>
    <col min="5939" max="5954" width="9" style="99"/>
    <col min="5955" max="5955" width="13.125" style="99" customWidth="1"/>
    <col min="5956" max="6158" width="9" style="99"/>
    <col min="6159" max="6159" width="32.25" style="99" customWidth="1"/>
    <col min="6160" max="6160" width="5.75" style="99" customWidth="1"/>
    <col min="6161" max="6161" width="4.75" style="99" customWidth="1"/>
    <col min="6162" max="6190" width="4.875" style="99" customWidth="1"/>
    <col min="6191" max="6191" width="5.75" style="99" customWidth="1"/>
    <col min="6192" max="6192" width="9" style="99"/>
    <col min="6193" max="6193" width="9.625" style="99" customWidth="1"/>
    <col min="6194" max="6194" width="3.75" style="99" bestFit="1" customWidth="1"/>
    <col min="6195" max="6210" width="9" style="99"/>
    <col min="6211" max="6211" width="13.125" style="99" customWidth="1"/>
    <col min="6212" max="6414" width="9" style="99"/>
    <col min="6415" max="6415" width="32.25" style="99" customWidth="1"/>
    <col min="6416" max="6416" width="5.75" style="99" customWidth="1"/>
    <col min="6417" max="6417" width="4.75" style="99" customWidth="1"/>
    <col min="6418" max="6446" width="4.875" style="99" customWidth="1"/>
    <col min="6447" max="6447" width="5.75" style="99" customWidth="1"/>
    <col min="6448" max="6448" width="9" style="99"/>
    <col min="6449" max="6449" width="9.625" style="99" customWidth="1"/>
    <col min="6450" max="6450" width="3.75" style="99" bestFit="1" customWidth="1"/>
    <col min="6451" max="6466" width="9" style="99"/>
    <col min="6467" max="6467" width="13.125" style="99" customWidth="1"/>
    <col min="6468" max="6670" width="9" style="99"/>
    <col min="6671" max="6671" width="32.25" style="99" customWidth="1"/>
    <col min="6672" max="6672" width="5.75" style="99" customWidth="1"/>
    <col min="6673" max="6673" width="4.75" style="99" customWidth="1"/>
    <col min="6674" max="6702" width="4.875" style="99" customWidth="1"/>
    <col min="6703" max="6703" width="5.75" style="99" customWidth="1"/>
    <col min="6704" max="6704" width="9" style="99"/>
    <col min="6705" max="6705" width="9.625" style="99" customWidth="1"/>
    <col min="6706" max="6706" width="3.75" style="99" bestFit="1" customWidth="1"/>
    <col min="6707" max="6722" width="9" style="99"/>
    <col min="6723" max="6723" width="13.125" style="99" customWidth="1"/>
    <col min="6724" max="6926" width="9" style="99"/>
    <col min="6927" max="6927" width="32.25" style="99" customWidth="1"/>
    <col min="6928" max="6928" width="5.75" style="99" customWidth="1"/>
    <col min="6929" max="6929" width="4.75" style="99" customWidth="1"/>
    <col min="6930" max="6958" width="4.875" style="99" customWidth="1"/>
    <col min="6959" max="6959" width="5.75" style="99" customWidth="1"/>
    <col min="6960" max="6960" width="9" style="99"/>
    <col min="6961" max="6961" width="9.625" style="99" customWidth="1"/>
    <col min="6962" max="6962" width="3.75" style="99" bestFit="1" customWidth="1"/>
    <col min="6963" max="6978" width="9" style="99"/>
    <col min="6979" max="6979" width="13.125" style="99" customWidth="1"/>
    <col min="6980" max="7182" width="9" style="99"/>
    <col min="7183" max="7183" width="32.25" style="99" customWidth="1"/>
    <col min="7184" max="7184" width="5.75" style="99" customWidth="1"/>
    <col min="7185" max="7185" width="4.75" style="99" customWidth="1"/>
    <col min="7186" max="7214" width="4.875" style="99" customWidth="1"/>
    <col min="7215" max="7215" width="5.75" style="99" customWidth="1"/>
    <col min="7216" max="7216" width="9" style="99"/>
    <col min="7217" max="7217" width="9.625" style="99" customWidth="1"/>
    <col min="7218" max="7218" width="3.75" style="99" bestFit="1" customWidth="1"/>
    <col min="7219" max="7234" width="9" style="99"/>
    <col min="7235" max="7235" width="13.125" style="99" customWidth="1"/>
    <col min="7236" max="7438" width="9" style="99"/>
    <col min="7439" max="7439" width="32.25" style="99" customWidth="1"/>
    <col min="7440" max="7440" width="5.75" style="99" customWidth="1"/>
    <col min="7441" max="7441" width="4.75" style="99" customWidth="1"/>
    <col min="7442" max="7470" width="4.875" style="99" customWidth="1"/>
    <col min="7471" max="7471" width="5.75" style="99" customWidth="1"/>
    <col min="7472" max="7472" width="9" style="99"/>
    <col min="7473" max="7473" width="9.625" style="99" customWidth="1"/>
    <col min="7474" max="7474" width="3.75" style="99" bestFit="1" customWidth="1"/>
    <col min="7475" max="7490" width="9" style="99"/>
    <col min="7491" max="7491" width="13.125" style="99" customWidth="1"/>
    <col min="7492" max="7694" width="9" style="99"/>
    <col min="7695" max="7695" width="32.25" style="99" customWidth="1"/>
    <col min="7696" max="7696" width="5.75" style="99" customWidth="1"/>
    <col min="7697" max="7697" width="4.75" style="99" customWidth="1"/>
    <col min="7698" max="7726" width="4.875" style="99" customWidth="1"/>
    <col min="7727" max="7727" width="5.75" style="99" customWidth="1"/>
    <col min="7728" max="7728" width="9" style="99"/>
    <col min="7729" max="7729" width="9.625" style="99" customWidth="1"/>
    <col min="7730" max="7730" width="3.75" style="99" bestFit="1" customWidth="1"/>
    <col min="7731" max="7746" width="9" style="99"/>
    <col min="7747" max="7747" width="13.125" style="99" customWidth="1"/>
    <col min="7748" max="7950" width="9" style="99"/>
    <col min="7951" max="7951" width="32.25" style="99" customWidth="1"/>
    <col min="7952" max="7952" width="5.75" style="99" customWidth="1"/>
    <col min="7953" max="7953" width="4.75" style="99" customWidth="1"/>
    <col min="7954" max="7982" width="4.875" style="99" customWidth="1"/>
    <col min="7983" max="7983" width="5.75" style="99" customWidth="1"/>
    <col min="7984" max="7984" width="9" style="99"/>
    <col min="7985" max="7985" width="9.625" style="99" customWidth="1"/>
    <col min="7986" max="7986" width="3.75" style="99" bestFit="1" customWidth="1"/>
    <col min="7987" max="8002" width="9" style="99"/>
    <col min="8003" max="8003" width="13.125" style="99" customWidth="1"/>
    <col min="8004" max="8206" width="9" style="99"/>
    <col min="8207" max="8207" width="32.25" style="99" customWidth="1"/>
    <col min="8208" max="8208" width="5.75" style="99" customWidth="1"/>
    <col min="8209" max="8209" width="4.75" style="99" customWidth="1"/>
    <col min="8210" max="8238" width="4.875" style="99" customWidth="1"/>
    <col min="8239" max="8239" width="5.75" style="99" customWidth="1"/>
    <col min="8240" max="8240" width="9" style="99"/>
    <col min="8241" max="8241" width="9.625" style="99" customWidth="1"/>
    <col min="8242" max="8242" width="3.75" style="99" bestFit="1" customWidth="1"/>
    <col min="8243" max="8258" width="9" style="99"/>
    <col min="8259" max="8259" width="13.125" style="99" customWidth="1"/>
    <col min="8260" max="8462" width="9" style="99"/>
    <col min="8463" max="8463" width="32.25" style="99" customWidth="1"/>
    <col min="8464" max="8464" width="5.75" style="99" customWidth="1"/>
    <col min="8465" max="8465" width="4.75" style="99" customWidth="1"/>
    <col min="8466" max="8494" width="4.875" style="99" customWidth="1"/>
    <col min="8495" max="8495" width="5.75" style="99" customWidth="1"/>
    <col min="8496" max="8496" width="9" style="99"/>
    <col min="8497" max="8497" width="9.625" style="99" customWidth="1"/>
    <col min="8498" max="8498" width="3.75" style="99" bestFit="1" customWidth="1"/>
    <col min="8499" max="8514" width="9" style="99"/>
    <col min="8515" max="8515" width="13.125" style="99" customWidth="1"/>
    <col min="8516" max="8718" width="9" style="99"/>
    <col min="8719" max="8719" width="32.25" style="99" customWidth="1"/>
    <col min="8720" max="8720" width="5.75" style="99" customWidth="1"/>
    <col min="8721" max="8721" width="4.75" style="99" customWidth="1"/>
    <col min="8722" max="8750" width="4.875" style="99" customWidth="1"/>
    <col min="8751" max="8751" width="5.75" style="99" customWidth="1"/>
    <col min="8752" max="8752" width="9" style="99"/>
    <col min="8753" max="8753" width="9.625" style="99" customWidth="1"/>
    <col min="8754" max="8754" width="3.75" style="99" bestFit="1" customWidth="1"/>
    <col min="8755" max="8770" width="9" style="99"/>
    <col min="8771" max="8771" width="13.125" style="99" customWidth="1"/>
    <col min="8772" max="8974" width="9" style="99"/>
    <col min="8975" max="8975" width="32.25" style="99" customWidth="1"/>
    <col min="8976" max="8976" width="5.75" style="99" customWidth="1"/>
    <col min="8977" max="8977" width="4.75" style="99" customWidth="1"/>
    <col min="8978" max="9006" width="4.875" style="99" customWidth="1"/>
    <col min="9007" max="9007" width="5.75" style="99" customWidth="1"/>
    <col min="9008" max="9008" width="9" style="99"/>
    <col min="9009" max="9009" width="9.625" style="99" customWidth="1"/>
    <col min="9010" max="9010" width="3.75" style="99" bestFit="1" customWidth="1"/>
    <col min="9011" max="9026" width="9" style="99"/>
    <col min="9027" max="9027" width="13.125" style="99" customWidth="1"/>
    <col min="9028" max="9230" width="9" style="99"/>
    <col min="9231" max="9231" width="32.25" style="99" customWidth="1"/>
    <col min="9232" max="9232" width="5.75" style="99" customWidth="1"/>
    <col min="9233" max="9233" width="4.75" style="99" customWidth="1"/>
    <col min="9234" max="9262" width="4.875" style="99" customWidth="1"/>
    <col min="9263" max="9263" width="5.75" style="99" customWidth="1"/>
    <col min="9264" max="9264" width="9" style="99"/>
    <col min="9265" max="9265" width="9.625" style="99" customWidth="1"/>
    <col min="9266" max="9266" width="3.75" style="99" bestFit="1" customWidth="1"/>
    <col min="9267" max="9282" width="9" style="99"/>
    <col min="9283" max="9283" width="13.125" style="99" customWidth="1"/>
    <col min="9284" max="9486" width="9" style="99"/>
    <col min="9487" max="9487" width="32.25" style="99" customWidth="1"/>
    <col min="9488" max="9488" width="5.75" style="99" customWidth="1"/>
    <col min="9489" max="9489" width="4.75" style="99" customWidth="1"/>
    <col min="9490" max="9518" width="4.875" style="99" customWidth="1"/>
    <col min="9519" max="9519" width="5.75" style="99" customWidth="1"/>
    <col min="9520" max="9520" width="9" style="99"/>
    <col min="9521" max="9521" width="9.625" style="99" customWidth="1"/>
    <col min="9522" max="9522" width="3.75" style="99" bestFit="1" customWidth="1"/>
    <col min="9523" max="9538" width="9" style="99"/>
    <col min="9539" max="9539" width="13.125" style="99" customWidth="1"/>
    <col min="9540" max="9742" width="9" style="99"/>
    <col min="9743" max="9743" width="32.25" style="99" customWidth="1"/>
    <col min="9744" max="9744" width="5.75" style="99" customWidth="1"/>
    <col min="9745" max="9745" width="4.75" style="99" customWidth="1"/>
    <col min="9746" max="9774" width="4.875" style="99" customWidth="1"/>
    <col min="9775" max="9775" width="5.75" style="99" customWidth="1"/>
    <col min="9776" max="9776" width="9" style="99"/>
    <col min="9777" max="9777" width="9.625" style="99" customWidth="1"/>
    <col min="9778" max="9778" width="3.75" style="99" bestFit="1" customWidth="1"/>
    <col min="9779" max="9794" width="9" style="99"/>
    <col min="9795" max="9795" width="13.125" style="99" customWidth="1"/>
    <col min="9796" max="9998" width="9" style="99"/>
    <col min="9999" max="9999" width="32.25" style="99" customWidth="1"/>
    <col min="10000" max="10000" width="5.75" style="99" customWidth="1"/>
    <col min="10001" max="10001" width="4.75" style="99" customWidth="1"/>
    <col min="10002" max="10030" width="4.875" style="99" customWidth="1"/>
    <col min="10031" max="10031" width="5.75" style="99" customWidth="1"/>
    <col min="10032" max="10032" width="9" style="99"/>
    <col min="10033" max="10033" width="9.625" style="99" customWidth="1"/>
    <col min="10034" max="10034" width="3.75" style="99" bestFit="1" customWidth="1"/>
    <col min="10035" max="10050" width="9" style="99"/>
    <col min="10051" max="10051" width="13.125" style="99" customWidth="1"/>
    <col min="10052" max="10254" width="9" style="99"/>
    <col min="10255" max="10255" width="32.25" style="99" customWidth="1"/>
    <col min="10256" max="10256" width="5.75" style="99" customWidth="1"/>
    <col min="10257" max="10257" width="4.75" style="99" customWidth="1"/>
    <col min="10258" max="10286" width="4.875" style="99" customWidth="1"/>
    <col min="10287" max="10287" width="5.75" style="99" customWidth="1"/>
    <col min="10288" max="10288" width="9" style="99"/>
    <col min="10289" max="10289" width="9.625" style="99" customWidth="1"/>
    <col min="10290" max="10290" width="3.75" style="99" bestFit="1" customWidth="1"/>
    <col min="10291" max="10306" width="9" style="99"/>
    <col min="10307" max="10307" width="13.125" style="99" customWidth="1"/>
    <col min="10308" max="10510" width="9" style="99"/>
    <col min="10511" max="10511" width="32.25" style="99" customWidth="1"/>
    <col min="10512" max="10512" width="5.75" style="99" customWidth="1"/>
    <col min="10513" max="10513" width="4.75" style="99" customWidth="1"/>
    <col min="10514" max="10542" width="4.875" style="99" customWidth="1"/>
    <col min="10543" max="10543" width="5.75" style="99" customWidth="1"/>
    <col min="10544" max="10544" width="9" style="99"/>
    <col min="10545" max="10545" width="9.625" style="99" customWidth="1"/>
    <col min="10546" max="10546" width="3.75" style="99" bestFit="1" customWidth="1"/>
    <col min="10547" max="10562" width="9" style="99"/>
    <col min="10563" max="10563" width="13.125" style="99" customWidth="1"/>
    <col min="10564" max="10766" width="9" style="99"/>
    <col min="10767" max="10767" width="32.25" style="99" customWidth="1"/>
    <col min="10768" max="10768" width="5.75" style="99" customWidth="1"/>
    <col min="10769" max="10769" width="4.75" style="99" customWidth="1"/>
    <col min="10770" max="10798" width="4.875" style="99" customWidth="1"/>
    <col min="10799" max="10799" width="5.75" style="99" customWidth="1"/>
    <col min="10800" max="10800" width="9" style="99"/>
    <col min="10801" max="10801" width="9.625" style="99" customWidth="1"/>
    <col min="10802" max="10802" width="3.75" style="99" bestFit="1" customWidth="1"/>
    <col min="10803" max="10818" width="9" style="99"/>
    <col min="10819" max="10819" width="13.125" style="99" customWidth="1"/>
    <col min="10820" max="11022" width="9" style="99"/>
    <col min="11023" max="11023" width="32.25" style="99" customWidth="1"/>
    <col min="11024" max="11024" width="5.75" style="99" customWidth="1"/>
    <col min="11025" max="11025" width="4.75" style="99" customWidth="1"/>
    <col min="11026" max="11054" width="4.875" style="99" customWidth="1"/>
    <col min="11055" max="11055" width="5.75" style="99" customWidth="1"/>
    <col min="11056" max="11056" width="9" style="99"/>
    <col min="11057" max="11057" width="9.625" style="99" customWidth="1"/>
    <col min="11058" max="11058" width="3.75" style="99" bestFit="1" customWidth="1"/>
    <col min="11059" max="11074" width="9" style="99"/>
    <col min="11075" max="11075" width="13.125" style="99" customWidth="1"/>
    <col min="11076" max="11278" width="9" style="99"/>
    <col min="11279" max="11279" width="32.25" style="99" customWidth="1"/>
    <col min="11280" max="11280" width="5.75" style="99" customWidth="1"/>
    <col min="11281" max="11281" width="4.75" style="99" customWidth="1"/>
    <col min="11282" max="11310" width="4.875" style="99" customWidth="1"/>
    <col min="11311" max="11311" width="5.75" style="99" customWidth="1"/>
    <col min="11312" max="11312" width="9" style="99"/>
    <col min="11313" max="11313" width="9.625" style="99" customWidth="1"/>
    <col min="11314" max="11314" width="3.75" style="99" bestFit="1" customWidth="1"/>
    <col min="11315" max="11330" width="9" style="99"/>
    <col min="11331" max="11331" width="13.125" style="99" customWidth="1"/>
    <col min="11332" max="11534" width="9" style="99"/>
    <col min="11535" max="11535" width="32.25" style="99" customWidth="1"/>
    <col min="11536" max="11536" width="5.75" style="99" customWidth="1"/>
    <col min="11537" max="11537" width="4.75" style="99" customWidth="1"/>
    <col min="11538" max="11566" width="4.875" style="99" customWidth="1"/>
    <col min="11567" max="11567" width="5.75" style="99" customWidth="1"/>
    <col min="11568" max="11568" width="9" style="99"/>
    <col min="11569" max="11569" width="9.625" style="99" customWidth="1"/>
    <col min="11570" max="11570" width="3.75" style="99" bestFit="1" customWidth="1"/>
    <col min="11571" max="11586" width="9" style="99"/>
    <col min="11587" max="11587" width="13.125" style="99" customWidth="1"/>
    <col min="11588" max="11790" width="9" style="99"/>
    <col min="11791" max="11791" width="32.25" style="99" customWidth="1"/>
    <col min="11792" max="11792" width="5.75" style="99" customWidth="1"/>
    <col min="11793" max="11793" width="4.75" style="99" customWidth="1"/>
    <col min="11794" max="11822" width="4.875" style="99" customWidth="1"/>
    <col min="11823" max="11823" width="5.75" style="99" customWidth="1"/>
    <col min="11824" max="11824" width="9" style="99"/>
    <col min="11825" max="11825" width="9.625" style="99" customWidth="1"/>
    <col min="11826" max="11826" width="3.75" style="99" bestFit="1" customWidth="1"/>
    <col min="11827" max="11842" width="9" style="99"/>
    <col min="11843" max="11843" width="13.125" style="99" customWidth="1"/>
    <col min="11844" max="12046" width="9" style="99"/>
    <col min="12047" max="12047" width="32.25" style="99" customWidth="1"/>
    <col min="12048" max="12048" width="5.75" style="99" customWidth="1"/>
    <col min="12049" max="12049" width="4.75" style="99" customWidth="1"/>
    <col min="12050" max="12078" width="4.875" style="99" customWidth="1"/>
    <col min="12079" max="12079" width="5.75" style="99" customWidth="1"/>
    <col min="12080" max="12080" width="9" style="99"/>
    <col min="12081" max="12081" width="9.625" style="99" customWidth="1"/>
    <col min="12082" max="12082" width="3.75" style="99" bestFit="1" customWidth="1"/>
    <col min="12083" max="12098" width="9" style="99"/>
    <col min="12099" max="12099" width="13.125" style="99" customWidth="1"/>
    <col min="12100" max="12302" width="9" style="99"/>
    <col min="12303" max="12303" width="32.25" style="99" customWidth="1"/>
    <col min="12304" max="12304" width="5.75" style="99" customWidth="1"/>
    <col min="12305" max="12305" width="4.75" style="99" customWidth="1"/>
    <col min="12306" max="12334" width="4.875" style="99" customWidth="1"/>
    <col min="12335" max="12335" width="5.75" style="99" customWidth="1"/>
    <col min="12336" max="12336" width="9" style="99"/>
    <col min="12337" max="12337" width="9.625" style="99" customWidth="1"/>
    <col min="12338" max="12338" width="3.75" style="99" bestFit="1" customWidth="1"/>
    <col min="12339" max="12354" width="9" style="99"/>
    <col min="12355" max="12355" width="13.125" style="99" customWidth="1"/>
    <col min="12356" max="12558" width="9" style="99"/>
    <col min="12559" max="12559" width="32.25" style="99" customWidth="1"/>
    <col min="12560" max="12560" width="5.75" style="99" customWidth="1"/>
    <col min="12561" max="12561" width="4.75" style="99" customWidth="1"/>
    <col min="12562" max="12590" width="4.875" style="99" customWidth="1"/>
    <col min="12591" max="12591" width="5.75" style="99" customWidth="1"/>
    <col min="12592" max="12592" width="9" style="99"/>
    <col min="12593" max="12593" width="9.625" style="99" customWidth="1"/>
    <col min="12594" max="12594" width="3.75" style="99" bestFit="1" customWidth="1"/>
    <col min="12595" max="12610" width="9" style="99"/>
    <col min="12611" max="12611" width="13.125" style="99" customWidth="1"/>
    <col min="12612" max="12814" width="9" style="99"/>
    <col min="12815" max="12815" width="32.25" style="99" customWidth="1"/>
    <col min="12816" max="12816" width="5.75" style="99" customWidth="1"/>
    <col min="12817" max="12817" width="4.75" style="99" customWidth="1"/>
    <col min="12818" max="12846" width="4.875" style="99" customWidth="1"/>
    <col min="12847" max="12847" width="5.75" style="99" customWidth="1"/>
    <col min="12848" max="12848" width="9" style="99"/>
    <col min="12849" max="12849" width="9.625" style="99" customWidth="1"/>
    <col min="12850" max="12850" width="3.75" style="99" bestFit="1" customWidth="1"/>
    <col min="12851" max="12866" width="9" style="99"/>
    <col min="12867" max="12867" width="13.125" style="99" customWidth="1"/>
    <col min="12868" max="13070" width="9" style="99"/>
    <col min="13071" max="13071" width="32.25" style="99" customWidth="1"/>
    <col min="13072" max="13072" width="5.75" style="99" customWidth="1"/>
    <col min="13073" max="13073" width="4.75" style="99" customWidth="1"/>
    <col min="13074" max="13102" width="4.875" style="99" customWidth="1"/>
    <col min="13103" max="13103" width="5.75" style="99" customWidth="1"/>
    <col min="13104" max="13104" width="9" style="99"/>
    <col min="13105" max="13105" width="9.625" style="99" customWidth="1"/>
    <col min="13106" max="13106" width="3.75" style="99" bestFit="1" customWidth="1"/>
    <col min="13107" max="13122" width="9" style="99"/>
    <col min="13123" max="13123" width="13.125" style="99" customWidth="1"/>
    <col min="13124" max="13326" width="9" style="99"/>
    <col min="13327" max="13327" width="32.25" style="99" customWidth="1"/>
    <col min="13328" max="13328" width="5.75" style="99" customWidth="1"/>
    <col min="13329" max="13329" width="4.75" style="99" customWidth="1"/>
    <col min="13330" max="13358" width="4.875" style="99" customWidth="1"/>
    <col min="13359" max="13359" width="5.75" style="99" customWidth="1"/>
    <col min="13360" max="13360" width="9" style="99"/>
    <col min="13361" max="13361" width="9.625" style="99" customWidth="1"/>
    <col min="13362" max="13362" width="3.75" style="99" bestFit="1" customWidth="1"/>
    <col min="13363" max="13378" width="9" style="99"/>
    <col min="13379" max="13379" width="13.125" style="99" customWidth="1"/>
    <col min="13380" max="13582" width="9" style="99"/>
    <col min="13583" max="13583" width="32.25" style="99" customWidth="1"/>
    <col min="13584" max="13584" width="5.75" style="99" customWidth="1"/>
    <col min="13585" max="13585" width="4.75" style="99" customWidth="1"/>
    <col min="13586" max="13614" width="4.875" style="99" customWidth="1"/>
    <col min="13615" max="13615" width="5.75" style="99" customWidth="1"/>
    <col min="13616" max="13616" width="9" style="99"/>
    <col min="13617" max="13617" width="9.625" style="99" customWidth="1"/>
    <col min="13618" max="13618" width="3.75" style="99" bestFit="1" customWidth="1"/>
    <col min="13619" max="13634" width="9" style="99"/>
    <col min="13635" max="13635" width="13.125" style="99" customWidth="1"/>
    <col min="13636" max="13838" width="9" style="99"/>
    <col min="13839" max="13839" width="32.25" style="99" customWidth="1"/>
    <col min="13840" max="13840" width="5.75" style="99" customWidth="1"/>
    <col min="13841" max="13841" width="4.75" style="99" customWidth="1"/>
    <col min="13842" max="13870" width="4.875" style="99" customWidth="1"/>
    <col min="13871" max="13871" width="5.75" style="99" customWidth="1"/>
    <col min="13872" max="13872" width="9" style="99"/>
    <col min="13873" max="13873" width="9.625" style="99" customWidth="1"/>
    <col min="13874" max="13874" width="3.75" style="99" bestFit="1" customWidth="1"/>
    <col min="13875" max="13890" width="9" style="99"/>
    <col min="13891" max="13891" width="13.125" style="99" customWidth="1"/>
    <col min="13892" max="14094" width="9" style="99"/>
    <col min="14095" max="14095" width="32.25" style="99" customWidth="1"/>
    <col min="14096" max="14096" width="5.75" style="99" customWidth="1"/>
    <col min="14097" max="14097" width="4.75" style="99" customWidth="1"/>
    <col min="14098" max="14126" width="4.875" style="99" customWidth="1"/>
    <col min="14127" max="14127" width="5.75" style="99" customWidth="1"/>
    <col min="14128" max="14128" width="9" style="99"/>
    <col min="14129" max="14129" width="9.625" style="99" customWidth="1"/>
    <col min="14130" max="14130" width="3.75" style="99" bestFit="1" customWidth="1"/>
    <col min="14131" max="14146" width="9" style="99"/>
    <col min="14147" max="14147" width="13.125" style="99" customWidth="1"/>
    <col min="14148" max="14350" width="9" style="99"/>
    <col min="14351" max="14351" width="32.25" style="99" customWidth="1"/>
    <col min="14352" max="14352" width="5.75" style="99" customWidth="1"/>
    <col min="14353" max="14353" width="4.75" style="99" customWidth="1"/>
    <col min="14354" max="14382" width="4.875" style="99" customWidth="1"/>
    <col min="14383" max="14383" width="5.75" style="99" customWidth="1"/>
    <col min="14384" max="14384" width="9" style="99"/>
    <col min="14385" max="14385" width="9.625" style="99" customWidth="1"/>
    <col min="14386" max="14386" width="3.75" style="99" bestFit="1" customWidth="1"/>
    <col min="14387" max="14402" width="9" style="99"/>
    <col min="14403" max="14403" width="13.125" style="99" customWidth="1"/>
    <col min="14404" max="14606" width="9" style="99"/>
    <col min="14607" max="14607" width="32.25" style="99" customWidth="1"/>
    <col min="14608" max="14608" width="5.75" style="99" customWidth="1"/>
    <col min="14609" max="14609" width="4.75" style="99" customWidth="1"/>
    <col min="14610" max="14638" width="4.875" style="99" customWidth="1"/>
    <col min="14639" max="14639" width="5.75" style="99" customWidth="1"/>
    <col min="14640" max="14640" width="9" style="99"/>
    <col min="14641" max="14641" width="9.625" style="99" customWidth="1"/>
    <col min="14642" max="14642" width="3.75" style="99" bestFit="1" customWidth="1"/>
    <col min="14643" max="14658" width="9" style="99"/>
    <col min="14659" max="14659" width="13.125" style="99" customWidth="1"/>
    <col min="14660" max="14862" width="9" style="99"/>
    <col min="14863" max="14863" width="32.25" style="99" customWidth="1"/>
    <col min="14864" max="14864" width="5.75" style="99" customWidth="1"/>
    <col min="14865" max="14865" width="4.75" style="99" customWidth="1"/>
    <col min="14866" max="14894" width="4.875" style="99" customWidth="1"/>
    <col min="14895" max="14895" width="5.75" style="99" customWidth="1"/>
    <col min="14896" max="14896" width="9" style="99"/>
    <col min="14897" max="14897" width="9.625" style="99" customWidth="1"/>
    <col min="14898" max="14898" width="3.75" style="99" bestFit="1" customWidth="1"/>
    <col min="14899" max="14914" width="9" style="99"/>
    <col min="14915" max="14915" width="13.125" style="99" customWidth="1"/>
    <col min="14916" max="15118" width="9" style="99"/>
    <col min="15119" max="15119" width="32.25" style="99" customWidth="1"/>
    <col min="15120" max="15120" width="5.75" style="99" customWidth="1"/>
    <col min="15121" max="15121" width="4.75" style="99" customWidth="1"/>
    <col min="15122" max="15150" width="4.875" style="99" customWidth="1"/>
    <col min="15151" max="15151" width="5.75" style="99" customWidth="1"/>
    <col min="15152" max="15152" width="9" style="99"/>
    <col min="15153" max="15153" width="9.625" style="99" customWidth="1"/>
    <col min="15154" max="15154" width="3.75" style="99" bestFit="1" customWidth="1"/>
    <col min="15155" max="15170" width="9" style="99"/>
    <col min="15171" max="15171" width="13.125" style="99" customWidth="1"/>
    <col min="15172" max="15374" width="9" style="99"/>
    <col min="15375" max="15375" width="32.25" style="99" customWidth="1"/>
    <col min="15376" max="15376" width="5.75" style="99" customWidth="1"/>
    <col min="15377" max="15377" width="4.75" style="99" customWidth="1"/>
    <col min="15378" max="15406" width="4.875" style="99" customWidth="1"/>
    <col min="15407" max="15407" width="5.75" style="99" customWidth="1"/>
    <col min="15408" max="15408" width="9" style="99"/>
    <col min="15409" max="15409" width="9.625" style="99" customWidth="1"/>
    <col min="15410" max="15410" width="3.75" style="99" bestFit="1" customWidth="1"/>
    <col min="15411" max="15426" width="9" style="99"/>
    <col min="15427" max="15427" width="13.125" style="99" customWidth="1"/>
    <col min="15428" max="15630" width="9" style="99"/>
    <col min="15631" max="15631" width="32.25" style="99" customWidth="1"/>
    <col min="15632" max="15632" width="5.75" style="99" customWidth="1"/>
    <col min="15633" max="15633" width="4.75" style="99" customWidth="1"/>
    <col min="15634" max="15662" width="4.875" style="99" customWidth="1"/>
    <col min="15663" max="15663" width="5.75" style="99" customWidth="1"/>
    <col min="15664" max="15664" width="9" style="99"/>
    <col min="15665" max="15665" width="9.625" style="99" customWidth="1"/>
    <col min="15666" max="15666" width="3.75" style="99" bestFit="1" customWidth="1"/>
    <col min="15667" max="15682" width="9" style="99"/>
    <col min="15683" max="15683" width="13.125" style="99" customWidth="1"/>
    <col min="15684" max="15886" width="9" style="99"/>
    <col min="15887" max="15887" width="32.25" style="99" customWidth="1"/>
    <col min="15888" max="15888" width="5.75" style="99" customWidth="1"/>
    <col min="15889" max="15889" width="4.75" style="99" customWidth="1"/>
    <col min="15890" max="15918" width="4.875" style="99" customWidth="1"/>
    <col min="15919" max="15919" width="5.75" style="99" customWidth="1"/>
    <col min="15920" max="15920" width="9" style="99"/>
    <col min="15921" max="15921" width="9.625" style="99" customWidth="1"/>
    <col min="15922" max="15922" width="3.75" style="99" bestFit="1" customWidth="1"/>
    <col min="15923" max="15938" width="9" style="99"/>
    <col min="15939" max="15939" width="13.125" style="99" customWidth="1"/>
    <col min="15940" max="16142" width="9" style="99"/>
    <col min="16143" max="16143" width="32.25" style="99" customWidth="1"/>
    <col min="16144" max="16144" width="5.75" style="99" customWidth="1"/>
    <col min="16145" max="16145" width="4.75" style="99" customWidth="1"/>
    <col min="16146" max="16174" width="4.875" style="99" customWidth="1"/>
    <col min="16175" max="16175" width="5.75" style="99" customWidth="1"/>
    <col min="16176" max="16176" width="9" style="99"/>
    <col min="16177" max="16177" width="9.625" style="99" customWidth="1"/>
    <col min="16178" max="16178" width="3.75" style="99" bestFit="1" customWidth="1"/>
    <col min="16179" max="16194" width="9" style="99"/>
    <col min="16195" max="16195" width="13.125" style="99" customWidth="1"/>
    <col min="16196" max="16384" width="9" style="99"/>
  </cols>
  <sheetData>
    <row r="1" spans="1:70" x14ac:dyDescent="0.2">
      <c r="A1" s="99">
        <v>1</v>
      </c>
      <c r="B1" s="100" t="str">
        <f>VLOOKUP($A$1,'1ค่าแรงรายคน'!$A$2:$B$32,2,0)</f>
        <v>นายดำรงค์  สีระสูงเนิน</v>
      </c>
      <c r="AI1" s="101" t="s">
        <v>97</v>
      </c>
      <c r="AJ1" s="102" t="s">
        <v>28</v>
      </c>
      <c r="AL1" s="277"/>
    </row>
    <row r="2" spans="1:70" x14ac:dyDescent="0.2">
      <c r="A2" s="381" t="s">
        <v>0</v>
      </c>
      <c r="B2" s="381" t="s">
        <v>1</v>
      </c>
      <c r="C2" s="383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I2" s="102">
        <v>1</v>
      </c>
      <c r="AJ2" s="104">
        <f>+'1ค่าแรงรายคน'!C2</f>
        <v>546063</v>
      </c>
      <c r="AL2" s="277"/>
    </row>
    <row r="3" spans="1:70" x14ac:dyDescent="0.2">
      <c r="A3" s="382"/>
      <c r="B3" s="382"/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>
        <v>6</v>
      </c>
      <c r="I3" s="105">
        <v>7</v>
      </c>
      <c r="J3" s="105">
        <v>8</v>
      </c>
      <c r="K3" s="105">
        <v>9</v>
      </c>
      <c r="L3" s="105">
        <v>10</v>
      </c>
      <c r="M3" s="105">
        <v>11</v>
      </c>
      <c r="N3" s="105">
        <v>12</v>
      </c>
      <c r="O3" s="105">
        <v>13</v>
      </c>
      <c r="P3" s="105">
        <v>14</v>
      </c>
      <c r="Q3" s="105">
        <v>15</v>
      </c>
      <c r="R3" s="105">
        <v>16</v>
      </c>
      <c r="S3" s="105">
        <v>17</v>
      </c>
      <c r="T3" s="105">
        <v>18</v>
      </c>
      <c r="U3" s="105">
        <v>19</v>
      </c>
      <c r="V3" s="105">
        <v>20</v>
      </c>
      <c r="W3" s="105">
        <v>21</v>
      </c>
      <c r="X3" s="105">
        <v>22</v>
      </c>
      <c r="Y3" s="105">
        <v>23</v>
      </c>
      <c r="Z3" s="105">
        <v>24</v>
      </c>
      <c r="AA3" s="105">
        <v>25</v>
      </c>
      <c r="AB3" s="105">
        <v>26</v>
      </c>
      <c r="AC3" s="105">
        <v>27</v>
      </c>
      <c r="AD3" s="105">
        <v>28</v>
      </c>
      <c r="AE3" s="105">
        <v>29</v>
      </c>
      <c r="AF3" s="105">
        <v>30</v>
      </c>
      <c r="AG3" s="105"/>
      <c r="AH3" s="106" t="s">
        <v>29</v>
      </c>
      <c r="AI3" s="107" t="s">
        <v>30</v>
      </c>
      <c r="AJ3" s="108" t="s">
        <v>31</v>
      </c>
      <c r="AK3" s="280"/>
      <c r="AL3" s="277"/>
      <c r="AM3" s="109" t="s">
        <v>32</v>
      </c>
      <c r="AN3" s="109" t="s">
        <v>33</v>
      </c>
      <c r="AO3" s="109" t="s">
        <v>34</v>
      </c>
      <c r="AP3" s="109" t="s">
        <v>35</v>
      </c>
      <c r="AQ3" s="109" t="s">
        <v>36</v>
      </c>
      <c r="AR3" s="109" t="s">
        <v>37</v>
      </c>
      <c r="AS3" s="109" t="s">
        <v>38</v>
      </c>
      <c r="AT3" s="109" t="s">
        <v>39</v>
      </c>
      <c r="AU3" s="109" t="s">
        <v>40</v>
      </c>
      <c r="AV3" s="109" t="s">
        <v>41</v>
      </c>
      <c r="AW3" s="109" t="s">
        <v>64</v>
      </c>
      <c r="AX3" s="109" t="s">
        <v>65</v>
      </c>
      <c r="AY3" s="109" t="s">
        <v>66</v>
      </c>
      <c r="AZ3" s="109" t="s">
        <v>67</v>
      </c>
      <c r="BA3" s="109" t="s">
        <v>68</v>
      </c>
      <c r="BB3" s="109" t="s">
        <v>69</v>
      </c>
      <c r="BC3" s="109" t="s">
        <v>70</v>
      </c>
      <c r="BD3" s="109" t="s">
        <v>71</v>
      </c>
      <c r="BE3" s="109" t="s">
        <v>72</v>
      </c>
      <c r="BF3" s="109" t="s">
        <v>73</v>
      </c>
      <c r="BG3" s="109" t="s">
        <v>74</v>
      </c>
      <c r="BH3" s="109" t="s">
        <v>75</v>
      </c>
      <c r="BI3" s="109" t="s">
        <v>76</v>
      </c>
      <c r="BJ3" s="109" t="s">
        <v>77</v>
      </c>
      <c r="BK3" s="109" t="s">
        <v>78</v>
      </c>
      <c r="BL3" s="109" t="s">
        <v>79</v>
      </c>
      <c r="BM3" s="109" t="s">
        <v>80</v>
      </c>
      <c r="BN3" s="109" t="s">
        <v>81</v>
      </c>
      <c r="BO3" s="109" t="s">
        <v>82</v>
      </c>
      <c r="BP3" s="109" t="s">
        <v>83</v>
      </c>
      <c r="BQ3" s="109" t="s">
        <v>84</v>
      </c>
      <c r="BR3" s="110" t="s">
        <v>42</v>
      </c>
    </row>
    <row r="4" spans="1:70" x14ac:dyDescent="0.2">
      <c r="A4" s="6" t="s">
        <v>156</v>
      </c>
      <c r="B4" s="7" t="s">
        <v>85</v>
      </c>
      <c r="C4" s="111">
        <v>2</v>
      </c>
      <c r="D4" s="111">
        <v>4</v>
      </c>
      <c r="E4" s="111">
        <v>3</v>
      </c>
      <c r="F4" s="111">
        <v>4</v>
      </c>
      <c r="G4" s="111">
        <v>2</v>
      </c>
      <c r="H4" s="111">
        <v>1</v>
      </c>
      <c r="I4" s="111"/>
      <c r="J4" s="111">
        <v>3</v>
      </c>
      <c r="K4" s="111">
        <v>2</v>
      </c>
      <c r="L4" s="111">
        <v>4</v>
      </c>
      <c r="M4" s="111">
        <v>3</v>
      </c>
      <c r="N4" s="111">
        <v>4</v>
      </c>
      <c r="O4" s="111">
        <v>2</v>
      </c>
      <c r="P4" s="111">
        <v>1</v>
      </c>
      <c r="Q4" s="111"/>
      <c r="R4" s="111">
        <v>3</v>
      </c>
      <c r="S4" s="111">
        <v>2</v>
      </c>
      <c r="T4" s="111">
        <v>4</v>
      </c>
      <c r="U4" s="111">
        <v>3</v>
      </c>
      <c r="V4" s="111">
        <v>4</v>
      </c>
      <c r="W4" s="111">
        <v>2</v>
      </c>
      <c r="X4" s="111"/>
      <c r="Y4" s="111"/>
      <c r="Z4" s="111"/>
      <c r="AA4" s="111"/>
      <c r="AB4" s="111"/>
      <c r="AC4" s="111"/>
      <c r="AD4" s="111"/>
      <c r="AE4" s="111"/>
      <c r="AF4" s="111"/>
      <c r="AG4" s="112"/>
      <c r="AH4" s="106">
        <f t="shared" ref="AH4:AH26" si="0">SUM(C4:AG4)</f>
        <v>53</v>
      </c>
      <c r="AI4" s="107">
        <f t="shared" ref="AI4:AI24" si="1">IF(AH4=0,"",AH4/AH$27*100)</f>
        <v>31.831831831831831</v>
      </c>
      <c r="AJ4" s="108">
        <f>IF(AH4=0,"",AI4*AJ$2/100)</f>
        <v>173821.85585585586</v>
      </c>
      <c r="AK4" s="279">
        <f t="shared" ref="AK4:AK24" si="2">IF(AH4=0,"",AH4/AH$27)</f>
        <v>0.31831831831831831</v>
      </c>
      <c r="AL4" s="277"/>
      <c r="AM4" s="109">
        <f>AJ4</f>
        <v>173821.85585585586</v>
      </c>
      <c r="AN4" s="109">
        <f>AJ32</f>
        <v>52881.323529411762</v>
      </c>
      <c r="AO4" s="109" t="str">
        <f>AJ60</f>
        <v/>
      </c>
      <c r="AP4" s="109" t="str">
        <f>AJ88</f>
        <v/>
      </c>
      <c r="AQ4" s="109">
        <f>AJ116</f>
        <v>29447.525714285719</v>
      </c>
      <c r="AR4" s="109" t="str">
        <f>AJ144</f>
        <v/>
      </c>
      <c r="AS4" s="109">
        <f>AJ172</f>
        <v>53440.357142857145</v>
      </c>
      <c r="AT4" s="109">
        <f>AJ200</f>
        <v>37880.42</v>
      </c>
      <c r="AU4" s="109" t="str">
        <f>AJ228</f>
        <v/>
      </c>
      <c r="AV4" s="109" t="str">
        <f>AJ256</f>
        <v/>
      </c>
      <c r="AW4" s="109" t="str">
        <f>AJ284</f>
        <v/>
      </c>
      <c r="AX4" s="109" t="str">
        <f>AJ312</f>
        <v/>
      </c>
      <c r="AY4" s="109" t="str">
        <f>AJ340</f>
        <v/>
      </c>
      <c r="AZ4" s="109" t="str">
        <f>AJ368</f>
        <v/>
      </c>
      <c r="BA4" s="109" t="str">
        <f>AJ396</f>
        <v/>
      </c>
      <c r="BB4" s="109" t="str">
        <f>AJ424</f>
        <v/>
      </c>
      <c r="BC4" s="109" t="str">
        <f>AJ452</f>
        <v/>
      </c>
      <c r="BD4" s="109" t="str">
        <f>AJ480</f>
        <v/>
      </c>
      <c r="BE4" s="109" t="str">
        <f>AJ508</f>
        <v/>
      </c>
      <c r="BF4" s="109" t="str">
        <f>AJ536</f>
        <v/>
      </c>
      <c r="BG4" s="109" t="str">
        <f>AJ564</f>
        <v/>
      </c>
      <c r="BH4" s="109" t="str">
        <f>AJ592</f>
        <v/>
      </c>
      <c r="BI4" s="109" t="str">
        <f>AJ620</f>
        <v/>
      </c>
      <c r="BJ4" s="109" t="str">
        <f>AJ648</f>
        <v/>
      </c>
      <c r="BK4" s="109" t="str">
        <f>AJ676</f>
        <v/>
      </c>
      <c r="BL4" s="109" t="str">
        <f>AJ704</f>
        <v/>
      </c>
      <c r="BM4" s="109" t="str">
        <f>AJ732</f>
        <v/>
      </c>
      <c r="BN4" s="109" t="str">
        <f>AJ760</f>
        <v/>
      </c>
      <c r="BO4" s="109" t="str">
        <f>AJ788</f>
        <v/>
      </c>
      <c r="BP4" s="109" t="str">
        <f>AJ816</f>
        <v/>
      </c>
      <c r="BQ4" s="109" t="str">
        <f>AJ844</f>
        <v/>
      </c>
      <c r="BR4" s="113">
        <f>SUM(AM4:BQ4)</f>
        <v>347471.48224241048</v>
      </c>
    </row>
    <row r="5" spans="1:70" x14ac:dyDescent="0.2">
      <c r="A5" s="6" t="s">
        <v>160</v>
      </c>
      <c r="B5" s="7" t="s">
        <v>7</v>
      </c>
      <c r="C5" s="111">
        <v>1</v>
      </c>
      <c r="D5" s="111">
        <v>1</v>
      </c>
      <c r="E5" s="111"/>
      <c r="F5" s="111"/>
      <c r="G5" s="111">
        <v>2</v>
      </c>
      <c r="H5" s="111">
        <v>3</v>
      </c>
      <c r="I5" s="111">
        <v>1</v>
      </c>
      <c r="J5" s="111">
        <v>2</v>
      </c>
      <c r="K5" s="111">
        <v>1</v>
      </c>
      <c r="L5" s="111">
        <v>1</v>
      </c>
      <c r="M5" s="111"/>
      <c r="N5" s="111"/>
      <c r="O5" s="111">
        <v>2</v>
      </c>
      <c r="P5" s="111">
        <v>3</v>
      </c>
      <c r="Q5" s="111">
        <v>1</v>
      </c>
      <c r="R5" s="111">
        <v>2</v>
      </c>
      <c r="S5" s="111">
        <v>1</v>
      </c>
      <c r="T5" s="111">
        <v>1</v>
      </c>
      <c r="U5" s="111"/>
      <c r="V5" s="111"/>
      <c r="W5" s="111">
        <v>2</v>
      </c>
      <c r="X5" s="111"/>
      <c r="Y5" s="111"/>
      <c r="Z5" s="111"/>
      <c r="AA5" s="111"/>
      <c r="AB5" s="111"/>
      <c r="AC5" s="111"/>
      <c r="AD5" s="111"/>
      <c r="AE5" s="111"/>
      <c r="AF5" s="111"/>
      <c r="AG5" s="112"/>
      <c r="AH5" s="106">
        <f t="shared" si="0"/>
        <v>24</v>
      </c>
      <c r="AI5" s="107">
        <f t="shared" si="1"/>
        <v>14.414414414414415</v>
      </c>
      <c r="AJ5" s="108">
        <f t="shared" ref="AJ5:AJ24" si="3">IF(AH5=0,"",AI5*AJ$2/100)</f>
        <v>78711.783783783787</v>
      </c>
      <c r="AK5" s="279">
        <f t="shared" si="2"/>
        <v>0.14414414414414414</v>
      </c>
      <c r="AL5" s="277"/>
      <c r="AM5" s="109">
        <f t="shared" ref="AM5:AM26" si="4">AJ5</f>
        <v>78711.783783783787</v>
      </c>
      <c r="AN5" s="109">
        <f t="shared" ref="AN5:AN26" si="5">AJ33</f>
        <v>20338.970588235297</v>
      </c>
      <c r="AO5" s="109" t="str">
        <f t="shared" ref="AO5:AO26" si="6">AJ61</f>
        <v/>
      </c>
      <c r="AP5" s="109" t="str">
        <f t="shared" ref="AP5:AP26" si="7">AJ89</f>
        <v/>
      </c>
      <c r="AQ5" s="109" t="str">
        <f t="shared" ref="AQ5:AQ26" si="8">AJ117</f>
        <v/>
      </c>
      <c r="AR5" s="109" t="str">
        <f t="shared" ref="AR5:AR26" si="9">AJ145</f>
        <v/>
      </c>
      <c r="AS5" s="109" t="str">
        <f t="shared" ref="AS5:AS26" si="10">AJ173</f>
        <v/>
      </c>
      <c r="AT5" s="109" t="str">
        <f t="shared" ref="AT5:AT26" si="11">AJ201</f>
        <v/>
      </c>
      <c r="AU5" s="109" t="str">
        <f t="shared" ref="AU5:AU26" si="12">AJ229</f>
        <v/>
      </c>
      <c r="AV5" s="109" t="str">
        <f t="shared" ref="AV5:AV26" si="13">AJ257</f>
        <v/>
      </c>
      <c r="AW5" s="109" t="str">
        <f t="shared" ref="AW5:AW26" si="14">AJ285</f>
        <v/>
      </c>
      <c r="AX5" s="109" t="str">
        <f t="shared" ref="AX5:AX26" si="15">AJ313</f>
        <v/>
      </c>
      <c r="AY5" s="109" t="str">
        <f t="shared" ref="AY5:AY26" si="16">AJ341</f>
        <v/>
      </c>
      <c r="AZ5" s="109" t="str">
        <f t="shared" ref="AZ5:AZ26" si="17">AJ369</f>
        <v/>
      </c>
      <c r="BA5" s="109" t="str">
        <f t="shared" ref="BA5:BA26" si="18">AJ397</f>
        <v/>
      </c>
      <c r="BB5" s="109" t="str">
        <f t="shared" ref="BB5:BB26" si="19">AJ425</f>
        <v/>
      </c>
      <c r="BC5" s="109" t="str">
        <f t="shared" ref="BC5:BC26" si="20">AJ453</f>
        <v/>
      </c>
      <c r="BD5" s="109" t="str">
        <f t="shared" ref="BD5:BD26" si="21">AJ481</f>
        <v/>
      </c>
      <c r="BE5" s="109" t="str">
        <f t="shared" ref="BE5:BE26" si="22">AJ509</f>
        <v/>
      </c>
      <c r="BF5" s="109" t="str">
        <f t="shared" ref="BF5:BF26" si="23">AJ537</f>
        <v/>
      </c>
      <c r="BG5" s="109" t="str">
        <f t="shared" ref="BG5:BG26" si="24">AJ565</f>
        <v/>
      </c>
      <c r="BH5" s="109" t="str">
        <f t="shared" ref="BH5:BH26" si="25">AJ593</f>
        <v/>
      </c>
      <c r="BI5" s="109" t="str">
        <f t="shared" ref="BI5:BI26" si="26">AJ621</f>
        <v/>
      </c>
      <c r="BJ5" s="109" t="str">
        <f t="shared" ref="BJ5:BJ26" si="27">AJ649</f>
        <v/>
      </c>
      <c r="BK5" s="109" t="str">
        <f t="shared" ref="BK5:BK26" si="28">AJ677</f>
        <v/>
      </c>
      <c r="BL5" s="109" t="str">
        <f t="shared" ref="BL5:BL26" si="29">AJ705</f>
        <v/>
      </c>
      <c r="BM5" s="109" t="str">
        <f t="shared" ref="BM5:BM26" si="30">AJ733</f>
        <v/>
      </c>
      <c r="BN5" s="109" t="str">
        <f t="shared" ref="BN5:BN26" si="31">AJ761</f>
        <v/>
      </c>
      <c r="BO5" s="109" t="str">
        <f t="shared" ref="BO5:BO26" si="32">AJ789</f>
        <v/>
      </c>
      <c r="BP5" s="109" t="str">
        <f t="shared" ref="BP5:BP26" si="33">AJ817</f>
        <v/>
      </c>
      <c r="BQ5" s="109" t="str">
        <f t="shared" ref="BQ5:BQ26" si="34">AJ845</f>
        <v/>
      </c>
      <c r="BR5" s="113">
        <f t="shared" ref="BR5:BR26" si="35">SUM(AM5:BQ5)</f>
        <v>99050.754372019088</v>
      </c>
    </row>
    <row r="6" spans="1:70" x14ac:dyDescent="0.2">
      <c r="A6" s="6" t="s">
        <v>158</v>
      </c>
      <c r="B6" s="7" t="s">
        <v>181</v>
      </c>
      <c r="C6" s="111">
        <v>0.5</v>
      </c>
      <c r="D6" s="111">
        <v>0.5</v>
      </c>
      <c r="E6" s="111"/>
      <c r="F6" s="111">
        <v>1</v>
      </c>
      <c r="G6" s="111">
        <v>1</v>
      </c>
      <c r="H6" s="111">
        <v>1</v>
      </c>
      <c r="I6" s="111">
        <v>1</v>
      </c>
      <c r="J6" s="111">
        <v>1</v>
      </c>
      <c r="K6" s="111">
        <v>0.5</v>
      </c>
      <c r="L6" s="111">
        <v>0.5</v>
      </c>
      <c r="M6" s="111"/>
      <c r="N6" s="111">
        <v>1</v>
      </c>
      <c r="O6" s="111">
        <v>1</v>
      </c>
      <c r="P6" s="111">
        <v>1</v>
      </c>
      <c r="Q6" s="111">
        <v>1</v>
      </c>
      <c r="R6" s="111">
        <v>1</v>
      </c>
      <c r="S6" s="111">
        <v>0.5</v>
      </c>
      <c r="T6" s="111">
        <v>0.5</v>
      </c>
      <c r="U6" s="111"/>
      <c r="V6" s="111">
        <v>1</v>
      </c>
      <c r="W6" s="111">
        <v>1</v>
      </c>
      <c r="X6" s="111"/>
      <c r="Y6" s="111"/>
      <c r="Z6" s="111"/>
      <c r="AA6" s="111"/>
      <c r="AB6" s="111"/>
      <c r="AC6" s="111"/>
      <c r="AD6" s="111"/>
      <c r="AE6" s="111"/>
      <c r="AF6" s="111"/>
      <c r="AG6" s="112"/>
      <c r="AH6" s="106">
        <f t="shared" si="0"/>
        <v>15</v>
      </c>
      <c r="AI6" s="107">
        <f t="shared" si="1"/>
        <v>9.0090090090090094</v>
      </c>
      <c r="AJ6" s="108">
        <f t="shared" si="3"/>
        <v>49194.864864864874</v>
      </c>
      <c r="AK6" s="279">
        <f t="shared" si="2"/>
        <v>9.0090090090090086E-2</v>
      </c>
      <c r="AL6" s="277"/>
      <c r="AM6" s="109">
        <f t="shared" si="4"/>
        <v>49194.864864864874</v>
      </c>
      <c r="AN6" s="109" t="str">
        <f t="shared" si="5"/>
        <v/>
      </c>
      <c r="AO6" s="109" t="str">
        <f t="shared" si="6"/>
        <v/>
      </c>
      <c r="AP6" s="109" t="str">
        <f t="shared" si="7"/>
        <v/>
      </c>
      <c r="AQ6" s="109">
        <f t="shared" si="8"/>
        <v>25672.201904761903</v>
      </c>
      <c r="AR6" s="109" t="str">
        <f t="shared" si="9"/>
        <v/>
      </c>
      <c r="AS6" s="109" t="str">
        <f t="shared" si="10"/>
        <v/>
      </c>
      <c r="AT6" s="109" t="str">
        <f t="shared" si="11"/>
        <v/>
      </c>
      <c r="AU6" s="109" t="str">
        <f t="shared" si="12"/>
        <v/>
      </c>
      <c r="AV6" s="109" t="str">
        <f t="shared" si="13"/>
        <v/>
      </c>
      <c r="AW6" s="109" t="str">
        <f t="shared" si="14"/>
        <v/>
      </c>
      <c r="AX6" s="109" t="str">
        <f t="shared" si="15"/>
        <v/>
      </c>
      <c r="AY6" s="109" t="str">
        <f t="shared" si="16"/>
        <v/>
      </c>
      <c r="AZ6" s="109" t="str">
        <f t="shared" si="17"/>
        <v/>
      </c>
      <c r="BA6" s="109" t="str">
        <f t="shared" si="18"/>
        <v/>
      </c>
      <c r="BB6" s="109" t="str">
        <f t="shared" si="19"/>
        <v/>
      </c>
      <c r="BC6" s="109" t="str">
        <f t="shared" si="20"/>
        <v/>
      </c>
      <c r="BD6" s="109" t="str">
        <f t="shared" si="21"/>
        <v/>
      </c>
      <c r="BE6" s="109" t="str">
        <f t="shared" si="22"/>
        <v/>
      </c>
      <c r="BF6" s="109" t="str">
        <f t="shared" si="23"/>
        <v/>
      </c>
      <c r="BG6" s="109" t="str">
        <f t="shared" si="24"/>
        <v/>
      </c>
      <c r="BH6" s="109" t="str">
        <f t="shared" si="25"/>
        <v/>
      </c>
      <c r="BI6" s="109" t="str">
        <f t="shared" si="26"/>
        <v/>
      </c>
      <c r="BJ6" s="109" t="str">
        <f t="shared" si="27"/>
        <v/>
      </c>
      <c r="BK6" s="109" t="str">
        <f t="shared" si="28"/>
        <v/>
      </c>
      <c r="BL6" s="109" t="str">
        <f t="shared" si="29"/>
        <v/>
      </c>
      <c r="BM6" s="109" t="str">
        <f t="shared" si="30"/>
        <v/>
      </c>
      <c r="BN6" s="109" t="str">
        <f t="shared" si="31"/>
        <v/>
      </c>
      <c r="BO6" s="109" t="str">
        <f t="shared" si="32"/>
        <v/>
      </c>
      <c r="BP6" s="109" t="str">
        <f t="shared" si="33"/>
        <v/>
      </c>
      <c r="BQ6" s="109" t="str">
        <f t="shared" si="34"/>
        <v/>
      </c>
      <c r="BR6" s="113">
        <f t="shared" si="35"/>
        <v>74867.066769626777</v>
      </c>
    </row>
    <row r="7" spans="1:70" x14ac:dyDescent="0.2">
      <c r="A7" s="6" t="s">
        <v>159</v>
      </c>
      <c r="B7" s="7" t="s">
        <v>8</v>
      </c>
      <c r="C7" s="111">
        <v>1</v>
      </c>
      <c r="D7" s="111">
        <v>1</v>
      </c>
      <c r="E7" s="111">
        <v>1</v>
      </c>
      <c r="F7" s="111"/>
      <c r="G7" s="111">
        <v>2</v>
      </c>
      <c r="H7" s="111">
        <v>2</v>
      </c>
      <c r="I7" s="111">
        <v>1</v>
      </c>
      <c r="J7" s="111"/>
      <c r="K7" s="111">
        <v>1</v>
      </c>
      <c r="L7" s="111">
        <v>1</v>
      </c>
      <c r="M7" s="111">
        <v>1</v>
      </c>
      <c r="N7" s="111"/>
      <c r="O7" s="111">
        <v>2</v>
      </c>
      <c r="P7" s="111">
        <v>2</v>
      </c>
      <c r="Q7" s="111">
        <v>1</v>
      </c>
      <c r="R7" s="111"/>
      <c r="S7" s="111">
        <v>1</v>
      </c>
      <c r="T7" s="111">
        <v>1</v>
      </c>
      <c r="U7" s="111">
        <v>1</v>
      </c>
      <c r="V7" s="111"/>
      <c r="W7" s="111">
        <v>2</v>
      </c>
      <c r="X7" s="111"/>
      <c r="Y7" s="111"/>
      <c r="Z7" s="111"/>
      <c r="AA7" s="111"/>
      <c r="AB7" s="111"/>
      <c r="AC7" s="111"/>
      <c r="AD7" s="111"/>
      <c r="AE7" s="111"/>
      <c r="AF7" s="111"/>
      <c r="AG7" s="112"/>
      <c r="AH7" s="106">
        <f t="shared" si="0"/>
        <v>21</v>
      </c>
      <c r="AI7" s="107">
        <f t="shared" si="1"/>
        <v>12.612612612612612</v>
      </c>
      <c r="AJ7" s="108">
        <f t="shared" si="3"/>
        <v>68872.810810810799</v>
      </c>
      <c r="AK7" s="279">
        <f t="shared" si="2"/>
        <v>0.12612612612612611</v>
      </c>
      <c r="AL7" s="277"/>
      <c r="AM7" s="109">
        <f t="shared" si="4"/>
        <v>68872.810810810799</v>
      </c>
      <c r="AN7" s="109" t="str">
        <f t="shared" si="5"/>
        <v/>
      </c>
      <c r="AO7" s="109" t="str">
        <f t="shared" si="6"/>
        <v/>
      </c>
      <c r="AP7" s="109">
        <f t="shared" si="7"/>
        <v>33136.449523809526</v>
      </c>
      <c r="AQ7" s="109" t="str">
        <f t="shared" si="8"/>
        <v/>
      </c>
      <c r="AR7" s="109" t="str">
        <f t="shared" si="9"/>
        <v/>
      </c>
      <c r="AS7" s="109" t="str">
        <f t="shared" si="10"/>
        <v/>
      </c>
      <c r="AT7" s="109" t="str">
        <f t="shared" si="11"/>
        <v/>
      </c>
      <c r="AU7" s="109" t="str">
        <f t="shared" si="12"/>
        <v/>
      </c>
      <c r="AV7" s="109" t="str">
        <f t="shared" si="13"/>
        <v/>
      </c>
      <c r="AW7" s="109" t="str">
        <f t="shared" si="14"/>
        <v/>
      </c>
      <c r="AX7" s="109" t="str">
        <f t="shared" si="15"/>
        <v/>
      </c>
      <c r="AY7" s="109" t="str">
        <f t="shared" si="16"/>
        <v/>
      </c>
      <c r="AZ7" s="109" t="str">
        <f t="shared" si="17"/>
        <v/>
      </c>
      <c r="BA7" s="109" t="str">
        <f t="shared" si="18"/>
        <v/>
      </c>
      <c r="BB7" s="109" t="str">
        <f t="shared" si="19"/>
        <v/>
      </c>
      <c r="BC7" s="109" t="str">
        <f t="shared" si="20"/>
        <v/>
      </c>
      <c r="BD7" s="109" t="str">
        <f t="shared" si="21"/>
        <v/>
      </c>
      <c r="BE7" s="109" t="str">
        <f t="shared" si="22"/>
        <v/>
      </c>
      <c r="BF7" s="109" t="str">
        <f t="shared" si="23"/>
        <v/>
      </c>
      <c r="BG7" s="109" t="str">
        <f t="shared" si="24"/>
        <v/>
      </c>
      <c r="BH7" s="109" t="str">
        <f t="shared" si="25"/>
        <v/>
      </c>
      <c r="BI7" s="109" t="str">
        <f t="shared" si="26"/>
        <v/>
      </c>
      <c r="BJ7" s="109" t="str">
        <f t="shared" si="27"/>
        <v/>
      </c>
      <c r="BK7" s="109" t="str">
        <f t="shared" si="28"/>
        <v/>
      </c>
      <c r="BL7" s="109" t="str">
        <f t="shared" si="29"/>
        <v/>
      </c>
      <c r="BM7" s="109" t="str">
        <f t="shared" si="30"/>
        <v/>
      </c>
      <c r="BN7" s="109" t="str">
        <f t="shared" si="31"/>
        <v/>
      </c>
      <c r="BO7" s="109" t="str">
        <f t="shared" si="32"/>
        <v/>
      </c>
      <c r="BP7" s="109" t="str">
        <f t="shared" si="33"/>
        <v/>
      </c>
      <c r="BQ7" s="109" t="str">
        <f t="shared" si="34"/>
        <v/>
      </c>
      <c r="BR7" s="113">
        <f t="shared" si="35"/>
        <v>102009.26033462033</v>
      </c>
    </row>
    <row r="8" spans="1:70" x14ac:dyDescent="0.2">
      <c r="A8" s="8" t="s">
        <v>163</v>
      </c>
      <c r="B8" s="9" t="s">
        <v>183</v>
      </c>
      <c r="C8" s="111">
        <v>1</v>
      </c>
      <c r="D8" s="111">
        <v>1</v>
      </c>
      <c r="E8" s="111">
        <v>1</v>
      </c>
      <c r="F8" s="111">
        <v>1</v>
      </c>
      <c r="G8" s="111"/>
      <c r="H8" s="111"/>
      <c r="I8" s="111"/>
      <c r="J8" s="111"/>
      <c r="K8" s="111">
        <v>1</v>
      </c>
      <c r="L8" s="111">
        <v>1</v>
      </c>
      <c r="M8" s="111">
        <v>1</v>
      </c>
      <c r="N8" s="111">
        <v>1</v>
      </c>
      <c r="O8" s="111"/>
      <c r="P8" s="111"/>
      <c r="Q8" s="111"/>
      <c r="R8" s="111"/>
      <c r="S8" s="111">
        <v>1</v>
      </c>
      <c r="T8" s="111">
        <v>1</v>
      </c>
      <c r="U8" s="111">
        <v>1</v>
      </c>
      <c r="V8" s="111">
        <v>1</v>
      </c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106">
        <f t="shared" si="0"/>
        <v>12</v>
      </c>
      <c r="AI8" s="107">
        <f t="shared" si="1"/>
        <v>7.2072072072072073</v>
      </c>
      <c r="AJ8" s="108">
        <f t="shared" si="3"/>
        <v>39355.891891891893</v>
      </c>
      <c r="AK8" s="279">
        <f t="shared" si="2"/>
        <v>7.2072072072072071E-2</v>
      </c>
      <c r="AL8" s="277"/>
      <c r="AM8" s="109">
        <f t="shared" si="4"/>
        <v>39355.891891891893</v>
      </c>
      <c r="AN8" s="109">
        <f t="shared" si="5"/>
        <v>32542.352941176468</v>
      </c>
      <c r="AO8" s="109">
        <f t="shared" si="6"/>
        <v>6752.3171428571422</v>
      </c>
      <c r="AP8" s="109" t="str">
        <f t="shared" si="7"/>
        <v/>
      </c>
      <c r="AQ8" s="109">
        <f t="shared" si="8"/>
        <v>12081.036190476192</v>
      </c>
      <c r="AR8" s="109" t="str">
        <f t="shared" si="9"/>
        <v/>
      </c>
      <c r="AS8" s="109" t="str">
        <f t="shared" si="10"/>
        <v/>
      </c>
      <c r="AT8" s="109" t="str">
        <f t="shared" si="11"/>
        <v/>
      </c>
      <c r="AU8" s="109" t="str">
        <f t="shared" si="12"/>
        <v/>
      </c>
      <c r="AV8" s="109" t="str">
        <f t="shared" si="13"/>
        <v/>
      </c>
      <c r="AW8" s="109" t="str">
        <f t="shared" si="14"/>
        <v/>
      </c>
      <c r="AX8" s="109" t="str">
        <f t="shared" si="15"/>
        <v/>
      </c>
      <c r="AY8" s="109" t="str">
        <f t="shared" si="16"/>
        <v/>
      </c>
      <c r="AZ8" s="109" t="str">
        <f t="shared" si="17"/>
        <v/>
      </c>
      <c r="BA8" s="109" t="str">
        <f t="shared" si="18"/>
        <v/>
      </c>
      <c r="BB8" s="109" t="str">
        <f t="shared" si="19"/>
        <v/>
      </c>
      <c r="BC8" s="109" t="str">
        <f t="shared" si="20"/>
        <v/>
      </c>
      <c r="BD8" s="109" t="str">
        <f t="shared" si="21"/>
        <v/>
      </c>
      <c r="BE8" s="109" t="str">
        <f t="shared" si="22"/>
        <v/>
      </c>
      <c r="BF8" s="109" t="str">
        <f t="shared" si="23"/>
        <v/>
      </c>
      <c r="BG8" s="109" t="str">
        <f t="shared" si="24"/>
        <v/>
      </c>
      <c r="BH8" s="109" t="str">
        <f t="shared" si="25"/>
        <v/>
      </c>
      <c r="BI8" s="109" t="str">
        <f t="shared" si="26"/>
        <v/>
      </c>
      <c r="BJ8" s="109" t="str">
        <f t="shared" si="27"/>
        <v/>
      </c>
      <c r="BK8" s="109" t="str">
        <f t="shared" si="28"/>
        <v/>
      </c>
      <c r="BL8" s="109" t="str">
        <f t="shared" si="29"/>
        <v/>
      </c>
      <c r="BM8" s="109" t="str">
        <f t="shared" si="30"/>
        <v/>
      </c>
      <c r="BN8" s="109" t="str">
        <f t="shared" si="31"/>
        <v/>
      </c>
      <c r="BO8" s="109" t="str">
        <f t="shared" si="32"/>
        <v/>
      </c>
      <c r="BP8" s="109" t="str">
        <f t="shared" si="33"/>
        <v/>
      </c>
      <c r="BQ8" s="109" t="str">
        <f t="shared" si="34"/>
        <v/>
      </c>
      <c r="BR8" s="113">
        <f t="shared" si="35"/>
        <v>90731.598166401702</v>
      </c>
    </row>
    <row r="9" spans="1:70" x14ac:dyDescent="0.2">
      <c r="A9" s="8" t="s">
        <v>162</v>
      </c>
      <c r="B9" s="9" t="s">
        <v>89</v>
      </c>
      <c r="C9" s="111">
        <v>0.5</v>
      </c>
      <c r="D9" s="111">
        <v>0.5</v>
      </c>
      <c r="E9" s="111">
        <v>1</v>
      </c>
      <c r="F9" s="111"/>
      <c r="G9" s="111"/>
      <c r="H9" s="111">
        <v>1</v>
      </c>
      <c r="I9" s="111"/>
      <c r="J9" s="111"/>
      <c r="K9" s="111">
        <v>0.5</v>
      </c>
      <c r="L9" s="111">
        <v>0.5</v>
      </c>
      <c r="M9" s="111">
        <v>1</v>
      </c>
      <c r="N9" s="111"/>
      <c r="O9" s="111"/>
      <c r="P9" s="111">
        <v>1</v>
      </c>
      <c r="Q9" s="111"/>
      <c r="R9" s="111"/>
      <c r="S9" s="111">
        <v>0.5</v>
      </c>
      <c r="T9" s="111">
        <v>0.5</v>
      </c>
      <c r="U9" s="111">
        <v>1</v>
      </c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2"/>
      <c r="AH9" s="106">
        <f t="shared" si="0"/>
        <v>8</v>
      </c>
      <c r="AI9" s="107">
        <f t="shared" si="1"/>
        <v>4.8048048048048049</v>
      </c>
      <c r="AJ9" s="108">
        <f t="shared" si="3"/>
        <v>26237.261261261265</v>
      </c>
      <c r="AK9" s="279">
        <f t="shared" si="2"/>
        <v>4.8048048048048048E-2</v>
      </c>
      <c r="AL9" s="277"/>
      <c r="AM9" s="109">
        <f t="shared" si="4"/>
        <v>26237.261261261265</v>
      </c>
      <c r="AN9" s="109" t="str">
        <f t="shared" si="5"/>
        <v/>
      </c>
      <c r="AO9" s="109">
        <f t="shared" si="6"/>
        <v>5626.9309523809516</v>
      </c>
      <c r="AP9" s="109" t="str">
        <f t="shared" si="7"/>
        <v/>
      </c>
      <c r="AQ9" s="109" t="str">
        <f t="shared" si="8"/>
        <v/>
      </c>
      <c r="AR9" s="109">
        <f t="shared" si="9"/>
        <v>6952.1623809523808</v>
      </c>
      <c r="AS9" s="109" t="str">
        <f t="shared" si="10"/>
        <v/>
      </c>
      <c r="AT9" s="109" t="str">
        <f t="shared" si="11"/>
        <v/>
      </c>
      <c r="AU9" s="109" t="str">
        <f t="shared" si="12"/>
        <v/>
      </c>
      <c r="AV9" s="109" t="str">
        <f t="shared" si="13"/>
        <v/>
      </c>
      <c r="AW9" s="109" t="str">
        <f t="shared" si="14"/>
        <v/>
      </c>
      <c r="AX9" s="109" t="str">
        <f t="shared" si="15"/>
        <v/>
      </c>
      <c r="AY9" s="109" t="str">
        <f t="shared" si="16"/>
        <v/>
      </c>
      <c r="AZ9" s="109" t="str">
        <f t="shared" si="17"/>
        <v/>
      </c>
      <c r="BA9" s="109" t="str">
        <f t="shared" si="18"/>
        <v/>
      </c>
      <c r="BB9" s="109" t="str">
        <f t="shared" si="19"/>
        <v/>
      </c>
      <c r="BC9" s="109" t="str">
        <f t="shared" si="20"/>
        <v/>
      </c>
      <c r="BD9" s="109" t="str">
        <f t="shared" si="21"/>
        <v/>
      </c>
      <c r="BE9" s="109" t="str">
        <f t="shared" si="22"/>
        <v/>
      </c>
      <c r="BF9" s="109" t="str">
        <f t="shared" si="23"/>
        <v/>
      </c>
      <c r="BG9" s="109" t="str">
        <f t="shared" si="24"/>
        <v/>
      </c>
      <c r="BH9" s="109" t="str">
        <f t="shared" si="25"/>
        <v/>
      </c>
      <c r="BI9" s="109" t="str">
        <f t="shared" si="26"/>
        <v/>
      </c>
      <c r="BJ9" s="109" t="str">
        <f t="shared" si="27"/>
        <v/>
      </c>
      <c r="BK9" s="109" t="str">
        <f t="shared" si="28"/>
        <v/>
      </c>
      <c r="BL9" s="109" t="str">
        <f t="shared" si="29"/>
        <v/>
      </c>
      <c r="BM9" s="109" t="str">
        <f t="shared" si="30"/>
        <v/>
      </c>
      <c r="BN9" s="109" t="str">
        <f t="shared" si="31"/>
        <v/>
      </c>
      <c r="BO9" s="109" t="str">
        <f t="shared" si="32"/>
        <v/>
      </c>
      <c r="BP9" s="109" t="str">
        <f t="shared" si="33"/>
        <v/>
      </c>
      <c r="BQ9" s="109" t="str">
        <f t="shared" si="34"/>
        <v/>
      </c>
      <c r="BR9" s="113">
        <f t="shared" si="35"/>
        <v>38816.354594594595</v>
      </c>
    </row>
    <row r="10" spans="1:70" x14ac:dyDescent="0.2">
      <c r="A10" s="6" t="s">
        <v>161</v>
      </c>
      <c r="B10" s="7" t="s">
        <v>182</v>
      </c>
      <c r="C10" s="111">
        <v>0.5</v>
      </c>
      <c r="D10" s="111"/>
      <c r="E10" s="111">
        <v>0.5</v>
      </c>
      <c r="F10" s="111">
        <v>1</v>
      </c>
      <c r="G10" s="111">
        <v>1</v>
      </c>
      <c r="H10" s="111"/>
      <c r="I10" s="111">
        <v>1</v>
      </c>
      <c r="J10" s="111">
        <v>2</v>
      </c>
      <c r="K10" s="111">
        <v>0.5</v>
      </c>
      <c r="L10" s="111"/>
      <c r="M10" s="111">
        <v>0.5</v>
      </c>
      <c r="N10" s="111">
        <v>1</v>
      </c>
      <c r="O10" s="111">
        <v>1</v>
      </c>
      <c r="P10" s="111"/>
      <c r="Q10" s="111">
        <v>1</v>
      </c>
      <c r="R10" s="111">
        <v>2</v>
      </c>
      <c r="S10" s="111">
        <v>0.5</v>
      </c>
      <c r="T10" s="111"/>
      <c r="U10" s="111">
        <v>0.5</v>
      </c>
      <c r="V10" s="111">
        <v>1</v>
      </c>
      <c r="W10" s="111">
        <v>1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2"/>
      <c r="AH10" s="106">
        <f t="shared" si="0"/>
        <v>15</v>
      </c>
      <c r="AI10" s="107">
        <f t="shared" si="1"/>
        <v>9.0090090090090094</v>
      </c>
      <c r="AJ10" s="108">
        <f t="shared" si="3"/>
        <v>49194.864864864874</v>
      </c>
      <c r="AK10" s="279">
        <f t="shared" si="2"/>
        <v>9.0090090090090086E-2</v>
      </c>
      <c r="AL10" s="277"/>
      <c r="AM10" s="109">
        <f t="shared" si="4"/>
        <v>49194.864864864874</v>
      </c>
      <c r="AN10" s="109">
        <f t="shared" si="5"/>
        <v>20338.970588235297</v>
      </c>
      <c r="AO10" s="109">
        <f t="shared" si="6"/>
        <v>8440.3964285714301</v>
      </c>
      <c r="AP10" s="109">
        <f t="shared" si="7"/>
        <v>24566.678095238098</v>
      </c>
      <c r="AQ10" s="109">
        <f t="shared" si="8"/>
        <v>37753.238095238099</v>
      </c>
      <c r="AR10" s="109">
        <f t="shared" si="9"/>
        <v>20224.472380952382</v>
      </c>
      <c r="AS10" s="109" t="str">
        <f t="shared" si="10"/>
        <v/>
      </c>
      <c r="AT10" s="109">
        <f t="shared" si="11"/>
        <v>27057.442857142854</v>
      </c>
      <c r="AU10" s="109" t="str">
        <f t="shared" si="12"/>
        <v/>
      </c>
      <c r="AV10" s="109" t="str">
        <f t="shared" si="13"/>
        <v/>
      </c>
      <c r="AW10" s="109" t="str">
        <f t="shared" si="14"/>
        <v/>
      </c>
      <c r="AX10" s="109" t="str">
        <f t="shared" si="15"/>
        <v/>
      </c>
      <c r="AY10" s="109" t="str">
        <f t="shared" si="16"/>
        <v/>
      </c>
      <c r="AZ10" s="109" t="str">
        <f t="shared" si="17"/>
        <v/>
      </c>
      <c r="BA10" s="109" t="str">
        <f t="shared" si="18"/>
        <v/>
      </c>
      <c r="BB10" s="109" t="str">
        <f t="shared" si="19"/>
        <v/>
      </c>
      <c r="BC10" s="109" t="str">
        <f t="shared" si="20"/>
        <v/>
      </c>
      <c r="BD10" s="109" t="str">
        <f t="shared" si="21"/>
        <v/>
      </c>
      <c r="BE10" s="109" t="str">
        <f t="shared" si="22"/>
        <v/>
      </c>
      <c r="BF10" s="109" t="str">
        <f t="shared" si="23"/>
        <v/>
      </c>
      <c r="BG10" s="109" t="str">
        <f t="shared" si="24"/>
        <v/>
      </c>
      <c r="BH10" s="109" t="str">
        <f t="shared" si="25"/>
        <v/>
      </c>
      <c r="BI10" s="109" t="str">
        <f t="shared" si="26"/>
        <v/>
      </c>
      <c r="BJ10" s="109" t="str">
        <f t="shared" si="27"/>
        <v/>
      </c>
      <c r="BK10" s="109" t="str">
        <f t="shared" si="28"/>
        <v/>
      </c>
      <c r="BL10" s="109" t="str">
        <f t="shared" si="29"/>
        <v/>
      </c>
      <c r="BM10" s="109" t="str">
        <f t="shared" si="30"/>
        <v/>
      </c>
      <c r="BN10" s="109" t="str">
        <f t="shared" si="31"/>
        <v/>
      </c>
      <c r="BO10" s="109" t="str">
        <f t="shared" si="32"/>
        <v/>
      </c>
      <c r="BP10" s="109" t="str">
        <f t="shared" si="33"/>
        <v/>
      </c>
      <c r="BQ10" s="109" t="str">
        <f t="shared" si="34"/>
        <v/>
      </c>
      <c r="BR10" s="113">
        <f t="shared" si="35"/>
        <v>187576.06331024304</v>
      </c>
    </row>
    <row r="11" spans="1:70" x14ac:dyDescent="0.2">
      <c r="A11" s="8" t="s">
        <v>164</v>
      </c>
      <c r="B11" s="9" t="s">
        <v>91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2"/>
      <c r="AH11" s="106">
        <f t="shared" si="0"/>
        <v>0</v>
      </c>
      <c r="AI11" s="107" t="str">
        <f t="shared" si="1"/>
        <v/>
      </c>
      <c r="AJ11" s="108" t="str">
        <f t="shared" si="3"/>
        <v/>
      </c>
      <c r="AK11" s="279" t="str">
        <f t="shared" si="2"/>
        <v/>
      </c>
      <c r="AL11" s="277"/>
      <c r="AM11" s="109" t="str">
        <f t="shared" si="4"/>
        <v/>
      </c>
      <c r="AN11" s="109">
        <f t="shared" si="5"/>
        <v>8135.5882352941171</v>
      </c>
      <c r="AO11" s="109">
        <f t="shared" si="6"/>
        <v>14067.327380952382</v>
      </c>
      <c r="AP11" s="109" t="str">
        <f t="shared" si="7"/>
        <v/>
      </c>
      <c r="AQ11" s="109">
        <f t="shared" si="8"/>
        <v>9815.8419047619045</v>
      </c>
      <c r="AR11" s="109" t="str">
        <f t="shared" si="9"/>
        <v/>
      </c>
      <c r="AS11" s="109" t="str">
        <f t="shared" si="10"/>
        <v/>
      </c>
      <c r="AT11" s="109" t="str">
        <f t="shared" si="11"/>
        <v/>
      </c>
      <c r="AU11" s="109" t="str">
        <f t="shared" si="12"/>
        <v/>
      </c>
      <c r="AV11" s="109" t="str">
        <f t="shared" si="13"/>
        <v/>
      </c>
      <c r="AW11" s="109" t="str">
        <f t="shared" si="14"/>
        <v/>
      </c>
      <c r="AX11" s="109" t="str">
        <f t="shared" si="15"/>
        <v/>
      </c>
      <c r="AY11" s="109" t="str">
        <f t="shared" si="16"/>
        <v/>
      </c>
      <c r="AZ11" s="109" t="str">
        <f t="shared" si="17"/>
        <v/>
      </c>
      <c r="BA11" s="109" t="str">
        <f t="shared" si="18"/>
        <v/>
      </c>
      <c r="BB11" s="109" t="str">
        <f t="shared" si="19"/>
        <v/>
      </c>
      <c r="BC11" s="109" t="str">
        <f t="shared" si="20"/>
        <v/>
      </c>
      <c r="BD11" s="109" t="str">
        <f t="shared" si="21"/>
        <v/>
      </c>
      <c r="BE11" s="109" t="str">
        <f t="shared" si="22"/>
        <v/>
      </c>
      <c r="BF11" s="109" t="str">
        <f t="shared" si="23"/>
        <v/>
      </c>
      <c r="BG11" s="109" t="str">
        <f t="shared" si="24"/>
        <v/>
      </c>
      <c r="BH11" s="109" t="str">
        <f t="shared" si="25"/>
        <v/>
      </c>
      <c r="BI11" s="109" t="str">
        <f t="shared" si="26"/>
        <v/>
      </c>
      <c r="BJ11" s="109" t="str">
        <f t="shared" si="27"/>
        <v/>
      </c>
      <c r="BK11" s="109" t="str">
        <f t="shared" si="28"/>
        <v/>
      </c>
      <c r="BL11" s="109" t="str">
        <f t="shared" si="29"/>
        <v/>
      </c>
      <c r="BM11" s="109" t="str">
        <f t="shared" si="30"/>
        <v/>
      </c>
      <c r="BN11" s="109" t="str">
        <f t="shared" si="31"/>
        <v/>
      </c>
      <c r="BO11" s="109" t="str">
        <f t="shared" si="32"/>
        <v/>
      </c>
      <c r="BP11" s="109" t="str">
        <f t="shared" si="33"/>
        <v/>
      </c>
      <c r="BQ11" s="109" t="str">
        <f t="shared" si="34"/>
        <v/>
      </c>
      <c r="BR11" s="113">
        <f t="shared" si="35"/>
        <v>32018.757521008403</v>
      </c>
    </row>
    <row r="12" spans="1:70" x14ac:dyDescent="0.2">
      <c r="A12" s="6" t="s">
        <v>157</v>
      </c>
      <c r="B12" s="7" t="s">
        <v>180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2"/>
      <c r="AH12" s="106">
        <f t="shared" si="0"/>
        <v>0</v>
      </c>
      <c r="AI12" s="107" t="str">
        <f t="shared" si="1"/>
        <v/>
      </c>
      <c r="AJ12" s="108" t="str">
        <f t="shared" si="3"/>
        <v/>
      </c>
      <c r="AK12" s="279" t="str">
        <f t="shared" si="2"/>
        <v/>
      </c>
      <c r="AL12" s="277"/>
      <c r="AM12" s="109" t="str">
        <f t="shared" si="4"/>
        <v/>
      </c>
      <c r="AN12" s="109" t="str">
        <f t="shared" si="5"/>
        <v/>
      </c>
      <c r="AO12" s="109">
        <f t="shared" si="6"/>
        <v>2813.4654761904758</v>
      </c>
      <c r="AP12" s="109" t="str">
        <f t="shared" si="7"/>
        <v/>
      </c>
      <c r="AQ12" s="109" t="str">
        <f t="shared" si="8"/>
        <v/>
      </c>
      <c r="AR12" s="109" t="str">
        <f t="shared" si="9"/>
        <v/>
      </c>
      <c r="AS12" s="109">
        <f t="shared" si="10"/>
        <v>14574.642857142857</v>
      </c>
      <c r="AT12" s="109">
        <f t="shared" si="11"/>
        <v>37880.42</v>
      </c>
      <c r="AU12" s="109" t="str">
        <f t="shared" si="12"/>
        <v/>
      </c>
      <c r="AV12" s="109" t="str">
        <f t="shared" si="13"/>
        <v/>
      </c>
      <c r="AW12" s="109" t="str">
        <f t="shared" si="14"/>
        <v/>
      </c>
      <c r="AX12" s="109" t="str">
        <f t="shared" si="15"/>
        <v/>
      </c>
      <c r="AY12" s="109" t="str">
        <f t="shared" si="16"/>
        <v/>
      </c>
      <c r="AZ12" s="109" t="str">
        <f t="shared" si="17"/>
        <v/>
      </c>
      <c r="BA12" s="109" t="str">
        <f t="shared" si="18"/>
        <v/>
      </c>
      <c r="BB12" s="109" t="str">
        <f t="shared" si="19"/>
        <v/>
      </c>
      <c r="BC12" s="109" t="str">
        <f t="shared" si="20"/>
        <v/>
      </c>
      <c r="BD12" s="109" t="str">
        <f t="shared" si="21"/>
        <v/>
      </c>
      <c r="BE12" s="109" t="str">
        <f t="shared" si="22"/>
        <v/>
      </c>
      <c r="BF12" s="109" t="str">
        <f t="shared" si="23"/>
        <v/>
      </c>
      <c r="BG12" s="109" t="str">
        <f t="shared" si="24"/>
        <v/>
      </c>
      <c r="BH12" s="109" t="str">
        <f t="shared" si="25"/>
        <v/>
      </c>
      <c r="BI12" s="109" t="str">
        <f t="shared" si="26"/>
        <v/>
      </c>
      <c r="BJ12" s="109" t="str">
        <f t="shared" si="27"/>
        <v/>
      </c>
      <c r="BK12" s="109" t="str">
        <f t="shared" si="28"/>
        <v/>
      </c>
      <c r="BL12" s="109" t="str">
        <f t="shared" si="29"/>
        <v/>
      </c>
      <c r="BM12" s="109" t="str">
        <f t="shared" si="30"/>
        <v/>
      </c>
      <c r="BN12" s="109" t="str">
        <f t="shared" si="31"/>
        <v/>
      </c>
      <c r="BO12" s="109" t="str">
        <f t="shared" si="32"/>
        <v/>
      </c>
      <c r="BP12" s="109" t="str">
        <f t="shared" si="33"/>
        <v/>
      </c>
      <c r="BQ12" s="109" t="str">
        <f t="shared" si="34"/>
        <v/>
      </c>
      <c r="BR12" s="113">
        <f t="shared" si="35"/>
        <v>55268.528333333335</v>
      </c>
    </row>
    <row r="13" spans="1:70" x14ac:dyDescent="0.2">
      <c r="A13" s="8" t="s">
        <v>165</v>
      </c>
      <c r="B13" s="9" t="s">
        <v>184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2"/>
      <c r="AH13" s="106">
        <f t="shared" si="0"/>
        <v>0</v>
      </c>
      <c r="AI13" s="107" t="str">
        <f t="shared" si="1"/>
        <v/>
      </c>
      <c r="AJ13" s="108" t="str">
        <f t="shared" si="3"/>
        <v/>
      </c>
      <c r="AK13" s="279" t="str">
        <f t="shared" si="2"/>
        <v/>
      </c>
      <c r="AL13" s="277"/>
      <c r="AM13" s="109" t="str">
        <f t="shared" si="4"/>
        <v/>
      </c>
      <c r="AN13" s="109">
        <f t="shared" si="5"/>
        <v>8135.5882352941171</v>
      </c>
      <c r="AO13" s="109" t="str">
        <f t="shared" si="6"/>
        <v/>
      </c>
      <c r="AP13" s="109">
        <f t="shared" si="7"/>
        <v>2856.5904761904758</v>
      </c>
      <c r="AQ13" s="109" t="str">
        <f t="shared" si="8"/>
        <v/>
      </c>
      <c r="AR13" s="109" t="str">
        <f t="shared" si="9"/>
        <v/>
      </c>
      <c r="AS13" s="109" t="str">
        <f t="shared" si="10"/>
        <v/>
      </c>
      <c r="AT13" s="109" t="str">
        <f t="shared" si="11"/>
        <v/>
      </c>
      <c r="AU13" s="109" t="str">
        <f t="shared" si="12"/>
        <v/>
      </c>
      <c r="AV13" s="109" t="str">
        <f t="shared" si="13"/>
        <v/>
      </c>
      <c r="AW13" s="109" t="str">
        <f t="shared" si="14"/>
        <v/>
      </c>
      <c r="AX13" s="109" t="str">
        <f t="shared" si="15"/>
        <v/>
      </c>
      <c r="AY13" s="109" t="str">
        <f t="shared" si="16"/>
        <v/>
      </c>
      <c r="AZ13" s="109" t="str">
        <f t="shared" si="17"/>
        <v/>
      </c>
      <c r="BA13" s="109" t="str">
        <f t="shared" si="18"/>
        <v/>
      </c>
      <c r="BB13" s="109" t="str">
        <f t="shared" si="19"/>
        <v/>
      </c>
      <c r="BC13" s="109" t="str">
        <f t="shared" si="20"/>
        <v/>
      </c>
      <c r="BD13" s="109" t="str">
        <f t="shared" si="21"/>
        <v/>
      </c>
      <c r="BE13" s="109" t="str">
        <f t="shared" si="22"/>
        <v/>
      </c>
      <c r="BF13" s="109" t="str">
        <f t="shared" si="23"/>
        <v/>
      </c>
      <c r="BG13" s="109" t="str">
        <f t="shared" si="24"/>
        <v/>
      </c>
      <c r="BH13" s="109" t="str">
        <f t="shared" si="25"/>
        <v/>
      </c>
      <c r="BI13" s="109" t="str">
        <f t="shared" si="26"/>
        <v/>
      </c>
      <c r="BJ13" s="109" t="str">
        <f t="shared" si="27"/>
        <v/>
      </c>
      <c r="BK13" s="109" t="str">
        <f t="shared" si="28"/>
        <v/>
      </c>
      <c r="BL13" s="109" t="str">
        <f t="shared" si="29"/>
        <v/>
      </c>
      <c r="BM13" s="109" t="str">
        <f t="shared" si="30"/>
        <v/>
      </c>
      <c r="BN13" s="109" t="str">
        <f t="shared" si="31"/>
        <v/>
      </c>
      <c r="BO13" s="109" t="str">
        <f t="shared" si="32"/>
        <v/>
      </c>
      <c r="BP13" s="109" t="str">
        <f t="shared" si="33"/>
        <v/>
      </c>
      <c r="BQ13" s="109" t="str">
        <f t="shared" si="34"/>
        <v/>
      </c>
      <c r="BR13" s="113">
        <f t="shared" si="35"/>
        <v>10992.178711484594</v>
      </c>
    </row>
    <row r="14" spans="1:70" x14ac:dyDescent="0.2">
      <c r="A14" s="8" t="s">
        <v>166</v>
      </c>
      <c r="B14" s="9" t="s">
        <v>185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  <c r="AH14" s="106">
        <f t="shared" si="0"/>
        <v>0</v>
      </c>
      <c r="AI14" s="107" t="str">
        <f t="shared" si="1"/>
        <v/>
      </c>
      <c r="AJ14" s="108" t="str">
        <f t="shared" si="3"/>
        <v/>
      </c>
      <c r="AK14" s="279" t="str">
        <f t="shared" si="2"/>
        <v/>
      </c>
      <c r="AL14" s="277"/>
      <c r="AM14" s="109" t="str">
        <f t="shared" si="4"/>
        <v/>
      </c>
      <c r="AN14" s="109">
        <f t="shared" si="5"/>
        <v>8135.5882352941171</v>
      </c>
      <c r="AO14" s="109">
        <f t="shared" si="6"/>
        <v>23633.11</v>
      </c>
      <c r="AP14" s="109">
        <f t="shared" si="7"/>
        <v>12568.998095238097</v>
      </c>
      <c r="AQ14" s="109">
        <f t="shared" si="8"/>
        <v>12081.036190476192</v>
      </c>
      <c r="AR14" s="109" t="str">
        <f t="shared" si="9"/>
        <v/>
      </c>
      <c r="AS14" s="109" t="str">
        <f t="shared" si="10"/>
        <v/>
      </c>
      <c r="AT14" s="109" t="str">
        <f t="shared" si="11"/>
        <v/>
      </c>
      <c r="AU14" s="109" t="str">
        <f t="shared" si="12"/>
        <v/>
      </c>
      <c r="AV14" s="109" t="str">
        <f t="shared" si="13"/>
        <v/>
      </c>
      <c r="AW14" s="109" t="str">
        <f t="shared" si="14"/>
        <v/>
      </c>
      <c r="AX14" s="109" t="str">
        <f t="shared" si="15"/>
        <v/>
      </c>
      <c r="AY14" s="109" t="str">
        <f t="shared" si="16"/>
        <v/>
      </c>
      <c r="AZ14" s="109" t="str">
        <f t="shared" si="17"/>
        <v/>
      </c>
      <c r="BA14" s="109" t="str">
        <f t="shared" si="18"/>
        <v/>
      </c>
      <c r="BB14" s="109" t="str">
        <f t="shared" si="19"/>
        <v/>
      </c>
      <c r="BC14" s="109" t="str">
        <f t="shared" si="20"/>
        <v/>
      </c>
      <c r="BD14" s="109" t="str">
        <f t="shared" si="21"/>
        <v/>
      </c>
      <c r="BE14" s="109" t="str">
        <f t="shared" si="22"/>
        <v/>
      </c>
      <c r="BF14" s="109" t="str">
        <f t="shared" si="23"/>
        <v/>
      </c>
      <c r="BG14" s="109" t="str">
        <f t="shared" si="24"/>
        <v/>
      </c>
      <c r="BH14" s="109" t="str">
        <f t="shared" si="25"/>
        <v/>
      </c>
      <c r="BI14" s="109" t="str">
        <f t="shared" si="26"/>
        <v/>
      </c>
      <c r="BJ14" s="109" t="str">
        <f t="shared" si="27"/>
        <v/>
      </c>
      <c r="BK14" s="109" t="str">
        <f t="shared" si="28"/>
        <v/>
      </c>
      <c r="BL14" s="109" t="str">
        <f t="shared" si="29"/>
        <v/>
      </c>
      <c r="BM14" s="109" t="str">
        <f t="shared" si="30"/>
        <v/>
      </c>
      <c r="BN14" s="109" t="str">
        <f t="shared" si="31"/>
        <v/>
      </c>
      <c r="BO14" s="109" t="str">
        <f t="shared" si="32"/>
        <v/>
      </c>
      <c r="BP14" s="109" t="str">
        <f t="shared" si="33"/>
        <v/>
      </c>
      <c r="BQ14" s="109" t="str">
        <f t="shared" si="34"/>
        <v/>
      </c>
      <c r="BR14" s="113">
        <f t="shared" si="35"/>
        <v>56418.732521008409</v>
      </c>
    </row>
    <row r="15" spans="1:70" x14ac:dyDescent="0.2">
      <c r="A15" s="8" t="s">
        <v>171</v>
      </c>
      <c r="B15" s="9" t="s">
        <v>190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  <c r="AH15" s="106">
        <f t="shared" si="0"/>
        <v>0</v>
      </c>
      <c r="AI15" s="107" t="str">
        <f t="shared" si="1"/>
        <v/>
      </c>
      <c r="AJ15" s="108" t="str">
        <f t="shared" si="3"/>
        <v/>
      </c>
      <c r="AK15" s="279" t="str">
        <f t="shared" si="2"/>
        <v/>
      </c>
      <c r="AL15" s="277"/>
      <c r="AM15" s="109" t="str">
        <f t="shared" si="4"/>
        <v/>
      </c>
      <c r="AN15" s="109" t="str">
        <f t="shared" si="5"/>
        <v/>
      </c>
      <c r="AO15" s="109" t="str">
        <f t="shared" si="6"/>
        <v/>
      </c>
      <c r="AP15" s="109" t="str">
        <f t="shared" si="7"/>
        <v/>
      </c>
      <c r="AQ15" s="109" t="str">
        <f t="shared" si="8"/>
        <v/>
      </c>
      <c r="AR15" s="109" t="str">
        <f t="shared" si="9"/>
        <v/>
      </c>
      <c r="AS15" s="109" t="str">
        <f t="shared" si="10"/>
        <v/>
      </c>
      <c r="AT15" s="109" t="str">
        <f t="shared" si="11"/>
        <v/>
      </c>
      <c r="AU15" s="109" t="str">
        <f t="shared" si="12"/>
        <v/>
      </c>
      <c r="AV15" s="109" t="str">
        <f t="shared" si="13"/>
        <v/>
      </c>
      <c r="AW15" s="109" t="str">
        <f t="shared" si="14"/>
        <v/>
      </c>
      <c r="AX15" s="109" t="str">
        <f t="shared" si="15"/>
        <v/>
      </c>
      <c r="AY15" s="109" t="str">
        <f t="shared" si="16"/>
        <v/>
      </c>
      <c r="AZ15" s="109" t="str">
        <f t="shared" si="17"/>
        <v/>
      </c>
      <c r="BA15" s="109" t="str">
        <f t="shared" si="18"/>
        <v/>
      </c>
      <c r="BB15" s="109" t="str">
        <f t="shared" si="19"/>
        <v/>
      </c>
      <c r="BC15" s="109" t="str">
        <f t="shared" si="20"/>
        <v/>
      </c>
      <c r="BD15" s="109" t="str">
        <f t="shared" si="21"/>
        <v/>
      </c>
      <c r="BE15" s="109" t="str">
        <f t="shared" si="22"/>
        <v/>
      </c>
      <c r="BF15" s="109" t="str">
        <f t="shared" si="23"/>
        <v/>
      </c>
      <c r="BG15" s="109" t="str">
        <f t="shared" si="24"/>
        <v/>
      </c>
      <c r="BH15" s="109" t="str">
        <f t="shared" si="25"/>
        <v/>
      </c>
      <c r="BI15" s="109" t="str">
        <f t="shared" si="26"/>
        <v/>
      </c>
      <c r="BJ15" s="109" t="str">
        <f t="shared" si="27"/>
        <v/>
      </c>
      <c r="BK15" s="109" t="str">
        <f t="shared" si="28"/>
        <v/>
      </c>
      <c r="BL15" s="109" t="str">
        <f t="shared" si="29"/>
        <v/>
      </c>
      <c r="BM15" s="109" t="str">
        <f t="shared" si="30"/>
        <v/>
      </c>
      <c r="BN15" s="109" t="str">
        <f t="shared" si="31"/>
        <v/>
      </c>
      <c r="BO15" s="109" t="str">
        <f t="shared" si="32"/>
        <v/>
      </c>
      <c r="BP15" s="109" t="str">
        <f t="shared" si="33"/>
        <v/>
      </c>
      <c r="BQ15" s="109" t="str">
        <f t="shared" si="34"/>
        <v/>
      </c>
      <c r="BR15" s="113">
        <f t="shared" si="35"/>
        <v>0</v>
      </c>
    </row>
    <row r="16" spans="1:70" x14ac:dyDescent="0.2">
      <c r="A16" s="8" t="s">
        <v>167</v>
      </c>
      <c r="B16" s="9" t="s">
        <v>186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2"/>
      <c r="AH16" s="106">
        <f t="shared" si="0"/>
        <v>0</v>
      </c>
      <c r="AI16" s="107" t="str">
        <f t="shared" si="1"/>
        <v/>
      </c>
      <c r="AJ16" s="108" t="str">
        <f t="shared" si="3"/>
        <v/>
      </c>
      <c r="AK16" s="279" t="str">
        <f t="shared" si="2"/>
        <v/>
      </c>
      <c r="AL16" s="277"/>
      <c r="AM16" s="109" t="str">
        <f t="shared" si="4"/>
        <v/>
      </c>
      <c r="AN16" s="109">
        <f t="shared" si="5"/>
        <v>170847.35294117648</v>
      </c>
      <c r="AO16" s="109">
        <f t="shared" si="6"/>
        <v>29260.04095238095</v>
      </c>
      <c r="AP16" s="109">
        <f t="shared" si="7"/>
        <v>29708.54095238095</v>
      </c>
      <c r="AQ16" s="109" t="str">
        <f t="shared" si="8"/>
        <v/>
      </c>
      <c r="AR16" s="109" t="str">
        <f t="shared" si="9"/>
        <v/>
      </c>
      <c r="AS16" s="109" t="str">
        <f t="shared" si="10"/>
        <v/>
      </c>
      <c r="AT16" s="109" t="str">
        <f t="shared" si="11"/>
        <v/>
      </c>
      <c r="AU16" s="109" t="str">
        <f t="shared" si="12"/>
        <v/>
      </c>
      <c r="AV16" s="109" t="str">
        <f t="shared" si="13"/>
        <v/>
      </c>
      <c r="AW16" s="109" t="str">
        <f t="shared" si="14"/>
        <v/>
      </c>
      <c r="AX16" s="109" t="str">
        <f t="shared" si="15"/>
        <v/>
      </c>
      <c r="AY16" s="109" t="str">
        <f t="shared" si="16"/>
        <v/>
      </c>
      <c r="AZ16" s="109" t="str">
        <f t="shared" si="17"/>
        <v/>
      </c>
      <c r="BA16" s="109" t="str">
        <f t="shared" si="18"/>
        <v/>
      </c>
      <c r="BB16" s="109" t="str">
        <f t="shared" si="19"/>
        <v/>
      </c>
      <c r="BC16" s="109" t="str">
        <f t="shared" si="20"/>
        <v/>
      </c>
      <c r="BD16" s="109" t="str">
        <f t="shared" si="21"/>
        <v/>
      </c>
      <c r="BE16" s="109" t="str">
        <f t="shared" si="22"/>
        <v/>
      </c>
      <c r="BF16" s="109" t="str">
        <f t="shared" si="23"/>
        <v/>
      </c>
      <c r="BG16" s="109" t="str">
        <f t="shared" si="24"/>
        <v/>
      </c>
      <c r="BH16" s="109" t="str">
        <f t="shared" si="25"/>
        <v/>
      </c>
      <c r="BI16" s="109" t="str">
        <f t="shared" si="26"/>
        <v/>
      </c>
      <c r="BJ16" s="109" t="str">
        <f t="shared" si="27"/>
        <v/>
      </c>
      <c r="BK16" s="109" t="str">
        <f t="shared" si="28"/>
        <v/>
      </c>
      <c r="BL16" s="109" t="str">
        <f t="shared" si="29"/>
        <v/>
      </c>
      <c r="BM16" s="109" t="str">
        <f t="shared" si="30"/>
        <v/>
      </c>
      <c r="BN16" s="109" t="str">
        <f t="shared" si="31"/>
        <v/>
      </c>
      <c r="BO16" s="109" t="str">
        <f t="shared" si="32"/>
        <v/>
      </c>
      <c r="BP16" s="109" t="str">
        <f t="shared" si="33"/>
        <v/>
      </c>
      <c r="BQ16" s="109" t="str">
        <f t="shared" si="34"/>
        <v/>
      </c>
      <c r="BR16" s="113">
        <f t="shared" si="35"/>
        <v>229815.93484593838</v>
      </c>
    </row>
    <row r="17" spans="1:70" x14ac:dyDescent="0.2">
      <c r="A17" s="8" t="s">
        <v>168</v>
      </c>
      <c r="B17" s="9" t="s">
        <v>187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2"/>
      <c r="AH17" s="106">
        <f t="shared" si="0"/>
        <v>0</v>
      </c>
      <c r="AI17" s="107" t="str">
        <f t="shared" si="1"/>
        <v/>
      </c>
      <c r="AJ17" s="108" t="str">
        <f t="shared" si="3"/>
        <v/>
      </c>
      <c r="AK17" s="279" t="str">
        <f t="shared" si="2"/>
        <v/>
      </c>
      <c r="AL17" s="277"/>
      <c r="AM17" s="109" t="str">
        <f t="shared" si="4"/>
        <v/>
      </c>
      <c r="AN17" s="109">
        <f t="shared" si="5"/>
        <v>16271.176470588234</v>
      </c>
      <c r="AO17" s="109">
        <f t="shared" si="6"/>
        <v>9565.7826190476189</v>
      </c>
      <c r="AP17" s="109">
        <f t="shared" si="7"/>
        <v>8569.7714285714301</v>
      </c>
      <c r="AQ17" s="109" t="str">
        <f t="shared" si="8"/>
        <v/>
      </c>
      <c r="AR17" s="109" t="str">
        <f t="shared" si="9"/>
        <v/>
      </c>
      <c r="AS17" s="109" t="str">
        <f t="shared" si="10"/>
        <v/>
      </c>
      <c r="AT17" s="109" t="str">
        <f t="shared" si="11"/>
        <v/>
      </c>
      <c r="AU17" s="109" t="str">
        <f t="shared" si="12"/>
        <v/>
      </c>
      <c r="AV17" s="109" t="str">
        <f t="shared" si="13"/>
        <v/>
      </c>
      <c r="AW17" s="109" t="str">
        <f t="shared" si="14"/>
        <v/>
      </c>
      <c r="AX17" s="109" t="str">
        <f t="shared" si="15"/>
        <v/>
      </c>
      <c r="AY17" s="109" t="str">
        <f t="shared" si="16"/>
        <v/>
      </c>
      <c r="AZ17" s="109" t="str">
        <f t="shared" si="17"/>
        <v/>
      </c>
      <c r="BA17" s="109" t="str">
        <f t="shared" si="18"/>
        <v/>
      </c>
      <c r="BB17" s="109" t="str">
        <f t="shared" si="19"/>
        <v/>
      </c>
      <c r="BC17" s="109" t="str">
        <f t="shared" si="20"/>
        <v/>
      </c>
      <c r="BD17" s="109" t="str">
        <f t="shared" si="21"/>
        <v/>
      </c>
      <c r="BE17" s="109" t="str">
        <f t="shared" si="22"/>
        <v/>
      </c>
      <c r="BF17" s="109" t="str">
        <f t="shared" si="23"/>
        <v/>
      </c>
      <c r="BG17" s="109" t="str">
        <f t="shared" si="24"/>
        <v/>
      </c>
      <c r="BH17" s="109" t="str">
        <f t="shared" si="25"/>
        <v/>
      </c>
      <c r="BI17" s="109" t="str">
        <f t="shared" si="26"/>
        <v/>
      </c>
      <c r="BJ17" s="109" t="str">
        <f t="shared" si="27"/>
        <v/>
      </c>
      <c r="BK17" s="109" t="str">
        <f t="shared" si="28"/>
        <v/>
      </c>
      <c r="BL17" s="109" t="str">
        <f t="shared" si="29"/>
        <v/>
      </c>
      <c r="BM17" s="109" t="str">
        <f t="shared" si="30"/>
        <v/>
      </c>
      <c r="BN17" s="109" t="str">
        <f t="shared" si="31"/>
        <v/>
      </c>
      <c r="BO17" s="109" t="str">
        <f t="shared" si="32"/>
        <v/>
      </c>
      <c r="BP17" s="109" t="str">
        <f t="shared" si="33"/>
        <v/>
      </c>
      <c r="BQ17" s="109" t="str">
        <f t="shared" si="34"/>
        <v/>
      </c>
      <c r="BR17" s="113">
        <f t="shared" si="35"/>
        <v>34406.730518207281</v>
      </c>
    </row>
    <row r="18" spans="1:70" x14ac:dyDescent="0.2">
      <c r="A18" s="8" t="s">
        <v>169</v>
      </c>
      <c r="B18" s="9" t="s">
        <v>188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2"/>
      <c r="AH18" s="106">
        <f t="shared" si="0"/>
        <v>0</v>
      </c>
      <c r="AI18" s="107" t="str">
        <f t="shared" si="1"/>
        <v/>
      </c>
      <c r="AJ18" s="108" t="str">
        <f t="shared" si="3"/>
        <v/>
      </c>
      <c r="AK18" s="279" t="str">
        <f t="shared" si="2"/>
        <v/>
      </c>
      <c r="AL18" s="277"/>
      <c r="AM18" s="109" t="str">
        <f t="shared" si="4"/>
        <v/>
      </c>
      <c r="AN18" s="109" t="str">
        <f t="shared" si="5"/>
        <v/>
      </c>
      <c r="AO18" s="109" t="str">
        <f t="shared" si="6"/>
        <v/>
      </c>
      <c r="AP18" s="109">
        <f t="shared" si="7"/>
        <v>26280.632380952382</v>
      </c>
      <c r="AQ18" s="109" t="str">
        <f t="shared" si="8"/>
        <v/>
      </c>
      <c r="AR18" s="109" t="str">
        <f t="shared" si="9"/>
        <v/>
      </c>
      <c r="AS18" s="109" t="str">
        <f t="shared" si="10"/>
        <v/>
      </c>
      <c r="AT18" s="109" t="str">
        <f t="shared" si="11"/>
        <v/>
      </c>
      <c r="AU18" s="109" t="str">
        <f t="shared" si="12"/>
        <v/>
      </c>
      <c r="AV18" s="109" t="str">
        <f t="shared" si="13"/>
        <v/>
      </c>
      <c r="AW18" s="109" t="str">
        <f t="shared" si="14"/>
        <v/>
      </c>
      <c r="AX18" s="109" t="str">
        <f t="shared" si="15"/>
        <v/>
      </c>
      <c r="AY18" s="109" t="str">
        <f t="shared" si="16"/>
        <v/>
      </c>
      <c r="AZ18" s="109" t="str">
        <f t="shared" si="17"/>
        <v/>
      </c>
      <c r="BA18" s="109" t="str">
        <f t="shared" si="18"/>
        <v/>
      </c>
      <c r="BB18" s="109" t="str">
        <f t="shared" si="19"/>
        <v/>
      </c>
      <c r="BC18" s="109" t="str">
        <f t="shared" si="20"/>
        <v/>
      </c>
      <c r="BD18" s="109" t="str">
        <f t="shared" si="21"/>
        <v/>
      </c>
      <c r="BE18" s="109" t="str">
        <f t="shared" si="22"/>
        <v/>
      </c>
      <c r="BF18" s="109" t="str">
        <f t="shared" si="23"/>
        <v/>
      </c>
      <c r="BG18" s="109" t="str">
        <f t="shared" si="24"/>
        <v/>
      </c>
      <c r="BH18" s="109" t="str">
        <f t="shared" si="25"/>
        <v/>
      </c>
      <c r="BI18" s="109" t="str">
        <f t="shared" si="26"/>
        <v/>
      </c>
      <c r="BJ18" s="109" t="str">
        <f t="shared" si="27"/>
        <v/>
      </c>
      <c r="BK18" s="109" t="str">
        <f t="shared" si="28"/>
        <v/>
      </c>
      <c r="BL18" s="109" t="str">
        <f t="shared" si="29"/>
        <v/>
      </c>
      <c r="BM18" s="109" t="str">
        <f t="shared" si="30"/>
        <v/>
      </c>
      <c r="BN18" s="109" t="str">
        <f t="shared" si="31"/>
        <v/>
      </c>
      <c r="BO18" s="109" t="str">
        <f t="shared" si="32"/>
        <v/>
      </c>
      <c r="BP18" s="109" t="str">
        <f t="shared" si="33"/>
        <v/>
      </c>
      <c r="BQ18" s="109" t="str">
        <f t="shared" si="34"/>
        <v/>
      </c>
      <c r="BR18" s="113">
        <f t="shared" si="35"/>
        <v>26280.632380952382</v>
      </c>
    </row>
    <row r="19" spans="1:70" x14ac:dyDescent="0.2">
      <c r="A19" s="8" t="s">
        <v>170</v>
      </c>
      <c r="B19" s="9" t="s">
        <v>189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2"/>
      <c r="AH19" s="106">
        <f t="shared" si="0"/>
        <v>0</v>
      </c>
      <c r="AI19" s="107" t="str">
        <f t="shared" si="1"/>
        <v/>
      </c>
      <c r="AJ19" s="108" t="str">
        <f t="shared" si="3"/>
        <v/>
      </c>
      <c r="AK19" s="279" t="str">
        <f t="shared" si="2"/>
        <v/>
      </c>
      <c r="AL19" s="277"/>
      <c r="AM19" s="109" t="str">
        <f t="shared" si="4"/>
        <v/>
      </c>
      <c r="AN19" s="109" t="str">
        <f t="shared" si="5"/>
        <v/>
      </c>
      <c r="AO19" s="109" t="str">
        <f t="shared" si="6"/>
        <v/>
      </c>
      <c r="AP19" s="109" t="str">
        <f t="shared" si="7"/>
        <v/>
      </c>
      <c r="AQ19" s="109" t="str">
        <f t="shared" si="8"/>
        <v/>
      </c>
      <c r="AR19" s="109">
        <f t="shared" si="9"/>
        <v>42977.003809523805</v>
      </c>
      <c r="AS19" s="109" t="str">
        <f t="shared" si="10"/>
        <v/>
      </c>
      <c r="AT19" s="109" t="str">
        <f t="shared" si="11"/>
        <v/>
      </c>
      <c r="AU19" s="109" t="str">
        <f t="shared" si="12"/>
        <v/>
      </c>
      <c r="AV19" s="109" t="str">
        <f t="shared" si="13"/>
        <v/>
      </c>
      <c r="AW19" s="109" t="str">
        <f t="shared" si="14"/>
        <v/>
      </c>
      <c r="AX19" s="109" t="str">
        <f t="shared" si="15"/>
        <v/>
      </c>
      <c r="AY19" s="109" t="str">
        <f t="shared" si="16"/>
        <v/>
      </c>
      <c r="AZ19" s="109" t="str">
        <f t="shared" si="17"/>
        <v/>
      </c>
      <c r="BA19" s="109" t="str">
        <f t="shared" si="18"/>
        <v/>
      </c>
      <c r="BB19" s="109" t="str">
        <f t="shared" si="19"/>
        <v/>
      </c>
      <c r="BC19" s="109" t="str">
        <f t="shared" si="20"/>
        <v/>
      </c>
      <c r="BD19" s="109" t="str">
        <f t="shared" si="21"/>
        <v/>
      </c>
      <c r="BE19" s="109" t="str">
        <f t="shared" si="22"/>
        <v/>
      </c>
      <c r="BF19" s="109" t="str">
        <f t="shared" si="23"/>
        <v/>
      </c>
      <c r="BG19" s="109" t="str">
        <f t="shared" si="24"/>
        <v/>
      </c>
      <c r="BH19" s="109" t="str">
        <f t="shared" si="25"/>
        <v/>
      </c>
      <c r="BI19" s="109" t="str">
        <f t="shared" si="26"/>
        <v/>
      </c>
      <c r="BJ19" s="109" t="str">
        <f t="shared" si="27"/>
        <v/>
      </c>
      <c r="BK19" s="109" t="str">
        <f t="shared" si="28"/>
        <v/>
      </c>
      <c r="BL19" s="109" t="str">
        <f t="shared" si="29"/>
        <v/>
      </c>
      <c r="BM19" s="109" t="str">
        <f t="shared" si="30"/>
        <v/>
      </c>
      <c r="BN19" s="109" t="str">
        <f t="shared" si="31"/>
        <v/>
      </c>
      <c r="BO19" s="109" t="str">
        <f t="shared" si="32"/>
        <v/>
      </c>
      <c r="BP19" s="109" t="str">
        <f t="shared" si="33"/>
        <v/>
      </c>
      <c r="BQ19" s="109" t="str">
        <f t="shared" si="34"/>
        <v/>
      </c>
      <c r="BR19" s="113">
        <f t="shared" si="35"/>
        <v>42977.003809523805</v>
      </c>
    </row>
    <row r="20" spans="1:70" x14ac:dyDescent="0.2">
      <c r="A20" s="8" t="s">
        <v>173</v>
      </c>
      <c r="B20" s="10" t="s">
        <v>192</v>
      </c>
      <c r="C20" s="111">
        <v>0.5</v>
      </c>
      <c r="D20" s="111"/>
      <c r="E20" s="111">
        <v>0.5</v>
      </c>
      <c r="F20" s="111">
        <v>1</v>
      </c>
      <c r="G20" s="111"/>
      <c r="H20" s="111"/>
      <c r="I20" s="111">
        <v>2</v>
      </c>
      <c r="J20" s="111"/>
      <c r="K20" s="111">
        <v>0.5</v>
      </c>
      <c r="L20" s="111"/>
      <c r="M20" s="111">
        <v>0.5</v>
      </c>
      <c r="N20" s="111">
        <v>1</v>
      </c>
      <c r="O20" s="111"/>
      <c r="P20" s="111"/>
      <c r="Q20" s="111">
        <v>2</v>
      </c>
      <c r="R20" s="111"/>
      <c r="S20" s="111">
        <v>0.5</v>
      </c>
      <c r="T20" s="111"/>
      <c r="U20" s="111">
        <v>0.5</v>
      </c>
      <c r="V20" s="111">
        <v>1</v>
      </c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2"/>
      <c r="AH20" s="106">
        <f t="shared" si="0"/>
        <v>10</v>
      </c>
      <c r="AI20" s="107">
        <f t="shared" si="1"/>
        <v>6.0060060060060056</v>
      </c>
      <c r="AJ20" s="108">
        <f t="shared" si="3"/>
        <v>32796.576576576575</v>
      </c>
      <c r="AK20" s="279">
        <f t="shared" si="2"/>
        <v>6.006006006006006E-2</v>
      </c>
      <c r="AL20" s="277"/>
      <c r="AM20" s="109">
        <f t="shared" si="4"/>
        <v>32796.576576576575</v>
      </c>
      <c r="AN20" s="109">
        <f t="shared" si="5"/>
        <v>28474.558823529409</v>
      </c>
      <c r="AO20" s="109">
        <f t="shared" si="6"/>
        <v>18006.179047619047</v>
      </c>
      <c r="AP20" s="109">
        <f t="shared" si="7"/>
        <v>27423.268571428569</v>
      </c>
      <c r="AQ20" s="109" t="str">
        <f t="shared" si="8"/>
        <v/>
      </c>
      <c r="AR20" s="109" t="str">
        <f t="shared" si="9"/>
        <v/>
      </c>
      <c r="AS20" s="109" t="str">
        <f t="shared" si="10"/>
        <v/>
      </c>
      <c r="AT20" s="109" t="str">
        <f t="shared" si="11"/>
        <v/>
      </c>
      <c r="AU20" s="109" t="str">
        <f t="shared" si="12"/>
        <v/>
      </c>
      <c r="AV20" s="109" t="str">
        <f t="shared" si="13"/>
        <v/>
      </c>
      <c r="AW20" s="109" t="str">
        <f t="shared" si="14"/>
        <v/>
      </c>
      <c r="AX20" s="109" t="str">
        <f t="shared" si="15"/>
        <v/>
      </c>
      <c r="AY20" s="109" t="str">
        <f t="shared" si="16"/>
        <v/>
      </c>
      <c r="AZ20" s="109" t="str">
        <f t="shared" si="17"/>
        <v/>
      </c>
      <c r="BA20" s="109" t="str">
        <f t="shared" si="18"/>
        <v/>
      </c>
      <c r="BB20" s="109" t="str">
        <f t="shared" si="19"/>
        <v/>
      </c>
      <c r="BC20" s="109" t="str">
        <f t="shared" si="20"/>
        <v/>
      </c>
      <c r="BD20" s="109" t="str">
        <f t="shared" si="21"/>
        <v/>
      </c>
      <c r="BE20" s="109" t="str">
        <f t="shared" si="22"/>
        <v/>
      </c>
      <c r="BF20" s="109" t="str">
        <f t="shared" si="23"/>
        <v/>
      </c>
      <c r="BG20" s="109" t="str">
        <f t="shared" si="24"/>
        <v/>
      </c>
      <c r="BH20" s="109" t="str">
        <f t="shared" si="25"/>
        <v/>
      </c>
      <c r="BI20" s="109" t="str">
        <f t="shared" si="26"/>
        <v/>
      </c>
      <c r="BJ20" s="109" t="str">
        <f t="shared" si="27"/>
        <v/>
      </c>
      <c r="BK20" s="109" t="str">
        <f t="shared" si="28"/>
        <v/>
      </c>
      <c r="BL20" s="109" t="str">
        <f t="shared" si="29"/>
        <v/>
      </c>
      <c r="BM20" s="109" t="str">
        <f t="shared" si="30"/>
        <v/>
      </c>
      <c r="BN20" s="109" t="str">
        <f t="shared" si="31"/>
        <v/>
      </c>
      <c r="BO20" s="109" t="str">
        <f t="shared" si="32"/>
        <v/>
      </c>
      <c r="BP20" s="109" t="str">
        <f t="shared" si="33"/>
        <v/>
      </c>
      <c r="BQ20" s="109" t="str">
        <f t="shared" si="34"/>
        <v/>
      </c>
      <c r="BR20" s="113">
        <f t="shared" si="35"/>
        <v>106700.58301915359</v>
      </c>
    </row>
    <row r="21" spans="1:70" x14ac:dyDescent="0.2">
      <c r="A21" s="8" t="s">
        <v>172</v>
      </c>
      <c r="B21" s="9" t="s">
        <v>191</v>
      </c>
      <c r="C21" s="111">
        <v>0.5</v>
      </c>
      <c r="D21" s="111"/>
      <c r="E21" s="111">
        <v>0.5</v>
      </c>
      <c r="F21" s="111"/>
      <c r="G21" s="111"/>
      <c r="H21" s="111"/>
      <c r="I21" s="111">
        <v>2</v>
      </c>
      <c r="J21" s="111"/>
      <c r="K21" s="111">
        <v>0.5</v>
      </c>
      <c r="L21" s="111"/>
      <c r="M21" s="111">
        <v>0.5</v>
      </c>
      <c r="N21" s="111"/>
      <c r="O21" s="111"/>
      <c r="P21" s="111"/>
      <c r="Q21" s="111">
        <v>2</v>
      </c>
      <c r="R21" s="111"/>
      <c r="S21" s="111">
        <v>0.5</v>
      </c>
      <c r="T21" s="111"/>
      <c r="U21" s="111">
        <v>0.5</v>
      </c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2"/>
      <c r="AH21" s="106">
        <f t="shared" si="0"/>
        <v>7</v>
      </c>
      <c r="AI21" s="107">
        <f t="shared" si="1"/>
        <v>4.2042042042042045</v>
      </c>
      <c r="AJ21" s="108">
        <f t="shared" si="3"/>
        <v>22957.603603603606</v>
      </c>
      <c r="AK21" s="279">
        <f t="shared" si="2"/>
        <v>4.2042042042042045E-2</v>
      </c>
      <c r="AL21" s="277"/>
      <c r="AM21" s="109">
        <f t="shared" si="4"/>
        <v>22957.603603603606</v>
      </c>
      <c r="AN21" s="109">
        <f t="shared" si="5"/>
        <v>61016.911764705881</v>
      </c>
      <c r="AO21" s="109">
        <f t="shared" si="6"/>
        <v>23633.11</v>
      </c>
      <c r="AP21" s="109">
        <f t="shared" si="7"/>
        <v>14854.270476190475</v>
      </c>
      <c r="AQ21" s="109" t="str">
        <f t="shared" si="8"/>
        <v/>
      </c>
      <c r="AR21" s="109" t="str">
        <f t="shared" si="9"/>
        <v/>
      </c>
      <c r="AS21" s="109" t="str">
        <f t="shared" si="10"/>
        <v/>
      </c>
      <c r="AT21" s="109" t="str">
        <f t="shared" si="11"/>
        <v/>
      </c>
      <c r="AU21" s="109" t="str">
        <f t="shared" si="12"/>
        <v/>
      </c>
      <c r="AV21" s="109" t="str">
        <f t="shared" si="13"/>
        <v/>
      </c>
      <c r="AW21" s="109" t="str">
        <f t="shared" si="14"/>
        <v/>
      </c>
      <c r="AX21" s="109" t="str">
        <f t="shared" si="15"/>
        <v/>
      </c>
      <c r="AY21" s="109" t="str">
        <f t="shared" si="16"/>
        <v/>
      </c>
      <c r="AZ21" s="109" t="str">
        <f t="shared" si="17"/>
        <v/>
      </c>
      <c r="BA21" s="109" t="str">
        <f t="shared" si="18"/>
        <v/>
      </c>
      <c r="BB21" s="109" t="str">
        <f t="shared" si="19"/>
        <v/>
      </c>
      <c r="BC21" s="109" t="str">
        <f t="shared" si="20"/>
        <v/>
      </c>
      <c r="BD21" s="109" t="str">
        <f t="shared" si="21"/>
        <v/>
      </c>
      <c r="BE21" s="109" t="str">
        <f t="shared" si="22"/>
        <v/>
      </c>
      <c r="BF21" s="109" t="str">
        <f t="shared" si="23"/>
        <v/>
      </c>
      <c r="BG21" s="109" t="str">
        <f t="shared" si="24"/>
        <v/>
      </c>
      <c r="BH21" s="109" t="str">
        <f t="shared" si="25"/>
        <v/>
      </c>
      <c r="BI21" s="109" t="str">
        <f t="shared" si="26"/>
        <v/>
      </c>
      <c r="BJ21" s="109" t="str">
        <f t="shared" si="27"/>
        <v/>
      </c>
      <c r="BK21" s="109" t="str">
        <f t="shared" si="28"/>
        <v/>
      </c>
      <c r="BL21" s="109" t="str">
        <f t="shared" si="29"/>
        <v/>
      </c>
      <c r="BM21" s="109" t="str">
        <f t="shared" si="30"/>
        <v/>
      </c>
      <c r="BN21" s="109" t="str">
        <f t="shared" si="31"/>
        <v/>
      </c>
      <c r="BO21" s="109" t="str">
        <f t="shared" si="32"/>
        <v/>
      </c>
      <c r="BP21" s="109" t="str">
        <f t="shared" si="33"/>
        <v/>
      </c>
      <c r="BQ21" s="109" t="str">
        <f t="shared" si="34"/>
        <v/>
      </c>
      <c r="BR21" s="113">
        <f t="shared" si="35"/>
        <v>122461.89584449996</v>
      </c>
    </row>
    <row r="22" spans="1:70" x14ac:dyDescent="0.2">
      <c r="A22" s="8" t="s">
        <v>174</v>
      </c>
      <c r="B22" s="10" t="s">
        <v>193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  <c r="AH22" s="106">
        <f t="shared" si="0"/>
        <v>0</v>
      </c>
      <c r="AI22" s="107" t="str">
        <f t="shared" si="1"/>
        <v/>
      </c>
      <c r="AJ22" s="108" t="str">
        <f t="shared" si="3"/>
        <v/>
      </c>
      <c r="AK22" s="279" t="str">
        <f t="shared" si="2"/>
        <v/>
      </c>
      <c r="AL22" s="277"/>
      <c r="AM22" s="109" t="str">
        <f t="shared" si="4"/>
        <v/>
      </c>
      <c r="AN22" s="109">
        <f t="shared" si="5"/>
        <v>61016.911764705881</v>
      </c>
      <c r="AO22" s="109">
        <f t="shared" si="6"/>
        <v>9565.7826190476189</v>
      </c>
      <c r="AP22" s="109">
        <f t="shared" si="7"/>
        <v>5713.1809523809516</v>
      </c>
      <c r="AQ22" s="109" t="str">
        <f t="shared" si="8"/>
        <v/>
      </c>
      <c r="AR22" s="109" t="str">
        <f t="shared" si="9"/>
        <v/>
      </c>
      <c r="AS22" s="109" t="str">
        <f t="shared" si="10"/>
        <v/>
      </c>
      <c r="AT22" s="109" t="str">
        <f t="shared" si="11"/>
        <v/>
      </c>
      <c r="AU22" s="109" t="str">
        <f t="shared" si="12"/>
        <v/>
      </c>
      <c r="AV22" s="109" t="str">
        <f t="shared" si="13"/>
        <v/>
      </c>
      <c r="AW22" s="109" t="str">
        <f t="shared" si="14"/>
        <v/>
      </c>
      <c r="AX22" s="109" t="str">
        <f t="shared" si="15"/>
        <v/>
      </c>
      <c r="AY22" s="109" t="str">
        <f t="shared" si="16"/>
        <v/>
      </c>
      <c r="AZ22" s="109" t="str">
        <f t="shared" si="17"/>
        <v/>
      </c>
      <c r="BA22" s="109" t="str">
        <f t="shared" si="18"/>
        <v/>
      </c>
      <c r="BB22" s="109" t="str">
        <f t="shared" si="19"/>
        <v/>
      </c>
      <c r="BC22" s="109" t="str">
        <f t="shared" si="20"/>
        <v/>
      </c>
      <c r="BD22" s="109" t="str">
        <f t="shared" si="21"/>
        <v/>
      </c>
      <c r="BE22" s="109" t="str">
        <f t="shared" si="22"/>
        <v/>
      </c>
      <c r="BF22" s="109" t="str">
        <f t="shared" si="23"/>
        <v/>
      </c>
      <c r="BG22" s="109" t="str">
        <f t="shared" si="24"/>
        <v/>
      </c>
      <c r="BH22" s="109" t="str">
        <f t="shared" si="25"/>
        <v/>
      </c>
      <c r="BI22" s="109" t="str">
        <f t="shared" si="26"/>
        <v/>
      </c>
      <c r="BJ22" s="109" t="str">
        <f t="shared" si="27"/>
        <v/>
      </c>
      <c r="BK22" s="109" t="str">
        <f t="shared" si="28"/>
        <v/>
      </c>
      <c r="BL22" s="109" t="str">
        <f t="shared" si="29"/>
        <v/>
      </c>
      <c r="BM22" s="109" t="str">
        <f t="shared" si="30"/>
        <v/>
      </c>
      <c r="BN22" s="109" t="str">
        <f t="shared" si="31"/>
        <v/>
      </c>
      <c r="BO22" s="109" t="str">
        <f t="shared" si="32"/>
        <v/>
      </c>
      <c r="BP22" s="109" t="str">
        <f t="shared" si="33"/>
        <v/>
      </c>
      <c r="BQ22" s="109" t="str">
        <f t="shared" si="34"/>
        <v/>
      </c>
      <c r="BR22" s="113">
        <f t="shared" si="35"/>
        <v>76295.875336134442</v>
      </c>
    </row>
    <row r="23" spans="1:70" x14ac:dyDescent="0.2">
      <c r="A23" s="8" t="s">
        <v>175</v>
      </c>
      <c r="B23" s="10" t="s">
        <v>194</v>
      </c>
      <c r="C23" s="111">
        <v>0.5</v>
      </c>
      <c r="D23" s="111"/>
      <c r="E23" s="111"/>
      <c r="F23" s="111"/>
      <c r="G23" s="111"/>
      <c r="H23" s="111"/>
      <c r="I23" s="111"/>
      <c r="J23" s="111"/>
      <c r="K23" s="111">
        <v>0.5</v>
      </c>
      <c r="L23" s="111"/>
      <c r="M23" s="111"/>
      <c r="N23" s="111"/>
      <c r="O23" s="111"/>
      <c r="P23" s="111"/>
      <c r="Q23" s="111"/>
      <c r="R23" s="111"/>
      <c r="S23" s="111">
        <v>0.5</v>
      </c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2"/>
      <c r="AH23" s="106">
        <f t="shared" si="0"/>
        <v>1.5</v>
      </c>
      <c r="AI23" s="107">
        <f t="shared" si="1"/>
        <v>0.90090090090090091</v>
      </c>
      <c r="AJ23" s="108">
        <f t="shared" si="3"/>
        <v>4919.4864864864867</v>
      </c>
      <c r="AK23" s="279">
        <f t="shared" si="2"/>
        <v>9.0090090090090089E-3</v>
      </c>
      <c r="AL23" s="277"/>
      <c r="AM23" s="109">
        <f t="shared" si="4"/>
        <v>4919.4864864864867</v>
      </c>
      <c r="AN23" s="109">
        <f t="shared" si="5"/>
        <v>16271.176470588234</v>
      </c>
      <c r="AO23" s="109">
        <f t="shared" si="6"/>
        <v>29260.04095238095</v>
      </c>
      <c r="AP23" s="109">
        <f t="shared" si="7"/>
        <v>2856.5904761904758</v>
      </c>
      <c r="AQ23" s="109" t="str">
        <f t="shared" si="8"/>
        <v/>
      </c>
      <c r="AR23" s="109">
        <f t="shared" si="9"/>
        <v>27176.634761904763</v>
      </c>
      <c r="AS23" s="109" t="str">
        <f t="shared" si="10"/>
        <v/>
      </c>
      <c r="AT23" s="109">
        <f t="shared" si="11"/>
        <v>37880.42</v>
      </c>
      <c r="AU23" s="109" t="str">
        <f t="shared" si="12"/>
        <v/>
      </c>
      <c r="AV23" s="109" t="str">
        <f t="shared" si="13"/>
        <v/>
      </c>
      <c r="AW23" s="109" t="str">
        <f t="shared" si="14"/>
        <v/>
      </c>
      <c r="AX23" s="109" t="str">
        <f t="shared" si="15"/>
        <v/>
      </c>
      <c r="AY23" s="109" t="str">
        <f t="shared" si="16"/>
        <v/>
      </c>
      <c r="AZ23" s="109" t="str">
        <f t="shared" si="17"/>
        <v/>
      </c>
      <c r="BA23" s="109" t="str">
        <f t="shared" si="18"/>
        <v/>
      </c>
      <c r="BB23" s="109" t="str">
        <f t="shared" si="19"/>
        <v/>
      </c>
      <c r="BC23" s="109" t="str">
        <f t="shared" si="20"/>
        <v/>
      </c>
      <c r="BD23" s="109" t="str">
        <f t="shared" si="21"/>
        <v/>
      </c>
      <c r="BE23" s="109" t="str">
        <f t="shared" si="22"/>
        <v/>
      </c>
      <c r="BF23" s="109" t="str">
        <f t="shared" si="23"/>
        <v/>
      </c>
      <c r="BG23" s="109" t="str">
        <f t="shared" si="24"/>
        <v/>
      </c>
      <c r="BH23" s="109" t="str">
        <f t="shared" si="25"/>
        <v/>
      </c>
      <c r="BI23" s="109" t="str">
        <f t="shared" si="26"/>
        <v/>
      </c>
      <c r="BJ23" s="109" t="str">
        <f t="shared" si="27"/>
        <v/>
      </c>
      <c r="BK23" s="109" t="str">
        <f t="shared" si="28"/>
        <v/>
      </c>
      <c r="BL23" s="109" t="str">
        <f t="shared" si="29"/>
        <v/>
      </c>
      <c r="BM23" s="109" t="str">
        <f t="shared" si="30"/>
        <v/>
      </c>
      <c r="BN23" s="109" t="str">
        <f t="shared" si="31"/>
        <v/>
      </c>
      <c r="BO23" s="109" t="str">
        <f t="shared" si="32"/>
        <v/>
      </c>
      <c r="BP23" s="109" t="str">
        <f t="shared" si="33"/>
        <v/>
      </c>
      <c r="BQ23" s="109" t="str">
        <f t="shared" si="34"/>
        <v/>
      </c>
      <c r="BR23" s="113">
        <f t="shared" si="35"/>
        <v>118364.34914755091</v>
      </c>
    </row>
    <row r="24" spans="1:70" x14ac:dyDescent="0.2">
      <c r="A24" s="8" t="s">
        <v>176</v>
      </c>
      <c r="B24" s="10" t="s">
        <v>195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2"/>
      <c r="AH24" s="106">
        <f t="shared" si="0"/>
        <v>0</v>
      </c>
      <c r="AI24" s="107" t="str">
        <f t="shared" si="1"/>
        <v/>
      </c>
      <c r="AJ24" s="108" t="str">
        <f t="shared" si="3"/>
        <v/>
      </c>
      <c r="AK24" s="279" t="str">
        <f t="shared" si="2"/>
        <v/>
      </c>
      <c r="AL24" s="277"/>
      <c r="AM24" s="109" t="str">
        <f t="shared" si="4"/>
        <v/>
      </c>
      <c r="AN24" s="109">
        <f t="shared" si="5"/>
        <v>40677.941176470595</v>
      </c>
      <c r="AO24" s="109">
        <f t="shared" si="6"/>
        <v>2813.4654761904758</v>
      </c>
      <c r="AP24" s="109" t="str">
        <f t="shared" si="7"/>
        <v/>
      </c>
      <c r="AQ24" s="109" t="str">
        <f t="shared" si="8"/>
        <v/>
      </c>
      <c r="AR24" s="109" t="str">
        <f t="shared" si="9"/>
        <v/>
      </c>
      <c r="AS24" s="109" t="str">
        <f t="shared" si="10"/>
        <v/>
      </c>
      <c r="AT24" s="109" t="str">
        <f t="shared" si="11"/>
        <v/>
      </c>
      <c r="AU24" s="109" t="str">
        <f t="shared" si="12"/>
        <v/>
      </c>
      <c r="AV24" s="109" t="str">
        <f t="shared" si="13"/>
        <v/>
      </c>
      <c r="AW24" s="109" t="str">
        <f t="shared" si="14"/>
        <v/>
      </c>
      <c r="AX24" s="109" t="str">
        <f t="shared" si="15"/>
        <v/>
      </c>
      <c r="AY24" s="109" t="str">
        <f t="shared" si="16"/>
        <v/>
      </c>
      <c r="AZ24" s="109" t="str">
        <f t="shared" si="17"/>
        <v/>
      </c>
      <c r="BA24" s="109" t="str">
        <f t="shared" si="18"/>
        <v/>
      </c>
      <c r="BB24" s="109" t="str">
        <f t="shared" si="19"/>
        <v/>
      </c>
      <c r="BC24" s="109" t="str">
        <f t="shared" si="20"/>
        <v/>
      </c>
      <c r="BD24" s="109" t="str">
        <f t="shared" si="21"/>
        <v/>
      </c>
      <c r="BE24" s="109" t="str">
        <f t="shared" si="22"/>
        <v/>
      </c>
      <c r="BF24" s="109" t="str">
        <f t="shared" si="23"/>
        <v/>
      </c>
      <c r="BG24" s="109" t="str">
        <f t="shared" si="24"/>
        <v/>
      </c>
      <c r="BH24" s="109" t="str">
        <f t="shared" si="25"/>
        <v/>
      </c>
      <c r="BI24" s="109" t="str">
        <f t="shared" si="26"/>
        <v/>
      </c>
      <c r="BJ24" s="109" t="str">
        <f t="shared" si="27"/>
        <v/>
      </c>
      <c r="BK24" s="109" t="str">
        <f t="shared" si="28"/>
        <v/>
      </c>
      <c r="BL24" s="109" t="str">
        <f t="shared" si="29"/>
        <v/>
      </c>
      <c r="BM24" s="109" t="str">
        <f t="shared" si="30"/>
        <v/>
      </c>
      <c r="BN24" s="109" t="str">
        <f t="shared" si="31"/>
        <v/>
      </c>
      <c r="BO24" s="109" t="str">
        <f t="shared" si="32"/>
        <v/>
      </c>
      <c r="BP24" s="109" t="str">
        <f t="shared" si="33"/>
        <v/>
      </c>
      <c r="BQ24" s="109" t="str">
        <f t="shared" si="34"/>
        <v/>
      </c>
      <c r="BR24" s="113">
        <f t="shared" si="35"/>
        <v>43491.40665266107</v>
      </c>
    </row>
    <row r="25" spans="1:70" x14ac:dyDescent="0.2">
      <c r="A25" s="8" t="s">
        <v>178</v>
      </c>
      <c r="B25" s="10" t="s">
        <v>179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06">
        <f t="shared" si="0"/>
        <v>0</v>
      </c>
      <c r="AI25" s="107" t="str">
        <f t="shared" ref="AI25:AI26" si="36">IF(AH25=0,"",AH25/AH$27*100)</f>
        <v/>
      </c>
      <c r="AJ25" s="108" t="str">
        <f t="shared" ref="AJ25:AJ26" si="37">IF(AH25=0,"",AI25*AJ$2/100)</f>
        <v/>
      </c>
      <c r="AK25" s="279" t="str">
        <f t="shared" ref="AK25:AK26" si="38">IF(AH25=0,"",AH25/AH$27)</f>
        <v/>
      </c>
      <c r="AL25" s="277"/>
      <c r="AM25" s="109" t="str">
        <f t="shared" si="4"/>
        <v/>
      </c>
      <c r="AN25" s="109" t="str">
        <f t="shared" si="5"/>
        <v/>
      </c>
      <c r="AO25" s="109" t="str">
        <f t="shared" si="6"/>
        <v/>
      </c>
      <c r="AP25" s="109" t="str">
        <f t="shared" si="7"/>
        <v/>
      </c>
      <c r="AQ25" s="109" t="str">
        <f t="shared" si="8"/>
        <v/>
      </c>
      <c r="AR25" s="109" t="str">
        <f t="shared" si="9"/>
        <v/>
      </c>
      <c r="AS25" s="109" t="str">
        <f t="shared" si="10"/>
        <v/>
      </c>
      <c r="AT25" s="109" t="str">
        <f t="shared" si="11"/>
        <v/>
      </c>
      <c r="AU25" s="109" t="str">
        <f t="shared" si="12"/>
        <v/>
      </c>
      <c r="AV25" s="109" t="str">
        <f t="shared" si="13"/>
        <v/>
      </c>
      <c r="AW25" s="109" t="str">
        <f t="shared" si="14"/>
        <v/>
      </c>
      <c r="AX25" s="109" t="str">
        <f t="shared" si="15"/>
        <v/>
      </c>
      <c r="AY25" s="109" t="str">
        <f t="shared" si="16"/>
        <v/>
      </c>
      <c r="AZ25" s="109" t="str">
        <f t="shared" si="17"/>
        <v/>
      </c>
      <c r="BA25" s="109" t="str">
        <f t="shared" si="18"/>
        <v/>
      </c>
      <c r="BB25" s="109" t="str">
        <f t="shared" si="19"/>
        <v/>
      </c>
      <c r="BC25" s="109" t="str">
        <f t="shared" si="20"/>
        <v/>
      </c>
      <c r="BD25" s="109" t="str">
        <f t="shared" si="21"/>
        <v/>
      </c>
      <c r="BE25" s="109" t="str">
        <f t="shared" si="22"/>
        <v/>
      </c>
      <c r="BF25" s="109" t="str">
        <f t="shared" si="23"/>
        <v/>
      </c>
      <c r="BG25" s="109" t="str">
        <f t="shared" si="24"/>
        <v/>
      </c>
      <c r="BH25" s="109" t="str">
        <f t="shared" si="25"/>
        <v/>
      </c>
      <c r="BI25" s="109" t="str">
        <f t="shared" si="26"/>
        <v/>
      </c>
      <c r="BJ25" s="109" t="str">
        <f t="shared" si="27"/>
        <v/>
      </c>
      <c r="BK25" s="109" t="str">
        <f t="shared" si="28"/>
        <v/>
      </c>
      <c r="BL25" s="109" t="str">
        <f t="shared" si="29"/>
        <v/>
      </c>
      <c r="BM25" s="109" t="str">
        <f t="shared" si="30"/>
        <v/>
      </c>
      <c r="BN25" s="109" t="str">
        <f t="shared" si="31"/>
        <v/>
      </c>
      <c r="BO25" s="109" t="str">
        <f t="shared" si="32"/>
        <v/>
      </c>
      <c r="BP25" s="109" t="str">
        <f t="shared" si="33"/>
        <v/>
      </c>
      <c r="BQ25" s="109" t="str">
        <f t="shared" si="34"/>
        <v/>
      </c>
      <c r="BR25" s="113">
        <f t="shared" si="35"/>
        <v>0</v>
      </c>
    </row>
    <row r="26" spans="1:70" x14ac:dyDescent="0.2">
      <c r="A26" s="8" t="s">
        <v>177</v>
      </c>
      <c r="B26" s="10" t="s">
        <v>196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4"/>
      <c r="AH26" s="106">
        <f t="shared" si="0"/>
        <v>0</v>
      </c>
      <c r="AI26" s="107" t="str">
        <f t="shared" si="36"/>
        <v/>
      </c>
      <c r="AJ26" s="108" t="str">
        <f t="shared" si="37"/>
        <v/>
      </c>
      <c r="AK26" s="279" t="str">
        <f t="shared" si="38"/>
        <v/>
      </c>
      <c r="AL26" s="277"/>
      <c r="AM26" s="109" t="str">
        <f t="shared" si="4"/>
        <v/>
      </c>
      <c r="AN26" s="109">
        <f t="shared" si="5"/>
        <v>8135.5882352941171</v>
      </c>
      <c r="AO26" s="109">
        <f t="shared" si="6"/>
        <v>5626.9309523809516</v>
      </c>
      <c r="AP26" s="109">
        <f t="shared" si="7"/>
        <v>3427.9085714285711</v>
      </c>
      <c r="AQ26" s="109" t="str">
        <f t="shared" si="8"/>
        <v/>
      </c>
      <c r="AR26" s="109">
        <f t="shared" si="9"/>
        <v>8848.2066666666651</v>
      </c>
      <c r="AS26" s="109" t="str">
        <f t="shared" si="10"/>
        <v/>
      </c>
      <c r="AT26" s="109">
        <f t="shared" si="11"/>
        <v>10822.97714285714</v>
      </c>
      <c r="AU26" s="109" t="str">
        <f t="shared" si="12"/>
        <v/>
      </c>
      <c r="AV26" s="109" t="str">
        <f t="shared" si="13"/>
        <v/>
      </c>
      <c r="AW26" s="109" t="str">
        <f t="shared" si="14"/>
        <v/>
      </c>
      <c r="AX26" s="109" t="str">
        <f t="shared" si="15"/>
        <v/>
      </c>
      <c r="AY26" s="109" t="str">
        <f t="shared" si="16"/>
        <v/>
      </c>
      <c r="AZ26" s="109" t="str">
        <f t="shared" si="17"/>
        <v/>
      </c>
      <c r="BA26" s="109" t="str">
        <f t="shared" si="18"/>
        <v/>
      </c>
      <c r="BB26" s="109" t="str">
        <f t="shared" si="19"/>
        <v/>
      </c>
      <c r="BC26" s="109" t="str">
        <f t="shared" si="20"/>
        <v/>
      </c>
      <c r="BD26" s="109" t="str">
        <f t="shared" si="21"/>
        <v/>
      </c>
      <c r="BE26" s="109" t="str">
        <f t="shared" si="22"/>
        <v/>
      </c>
      <c r="BF26" s="109" t="str">
        <f t="shared" si="23"/>
        <v/>
      </c>
      <c r="BG26" s="109" t="str">
        <f t="shared" si="24"/>
        <v/>
      </c>
      <c r="BH26" s="109" t="str">
        <f t="shared" si="25"/>
        <v/>
      </c>
      <c r="BI26" s="109" t="str">
        <f t="shared" si="26"/>
        <v/>
      </c>
      <c r="BJ26" s="109" t="str">
        <f t="shared" si="27"/>
        <v/>
      </c>
      <c r="BK26" s="109" t="str">
        <f t="shared" si="28"/>
        <v/>
      </c>
      <c r="BL26" s="109" t="str">
        <f t="shared" si="29"/>
        <v/>
      </c>
      <c r="BM26" s="109" t="str">
        <f t="shared" si="30"/>
        <v/>
      </c>
      <c r="BN26" s="109" t="str">
        <f t="shared" si="31"/>
        <v/>
      </c>
      <c r="BO26" s="109" t="str">
        <f t="shared" si="32"/>
        <v/>
      </c>
      <c r="BP26" s="109" t="str">
        <f t="shared" si="33"/>
        <v/>
      </c>
      <c r="BQ26" s="109" t="str">
        <f t="shared" si="34"/>
        <v/>
      </c>
      <c r="BR26" s="113">
        <f t="shared" si="35"/>
        <v>36861.611568627442</v>
      </c>
    </row>
    <row r="27" spans="1:70" s="115" customFormat="1" x14ac:dyDescent="0.2">
      <c r="B27" s="116" t="s">
        <v>29</v>
      </c>
      <c r="C27" s="117">
        <f>SUM(C4:C26)</f>
        <v>8</v>
      </c>
      <c r="D27" s="117">
        <f t="shared" ref="D27:AH27" si="39">SUM(D4:D26)</f>
        <v>8</v>
      </c>
      <c r="E27" s="117">
        <f t="shared" si="39"/>
        <v>7.5</v>
      </c>
      <c r="F27" s="117">
        <f t="shared" si="39"/>
        <v>8</v>
      </c>
      <c r="G27" s="117">
        <f t="shared" si="39"/>
        <v>8</v>
      </c>
      <c r="H27" s="117">
        <f t="shared" si="39"/>
        <v>8</v>
      </c>
      <c r="I27" s="117">
        <f t="shared" si="39"/>
        <v>8</v>
      </c>
      <c r="J27" s="117">
        <f t="shared" si="39"/>
        <v>8</v>
      </c>
      <c r="K27" s="117">
        <f t="shared" si="39"/>
        <v>8</v>
      </c>
      <c r="L27" s="117">
        <f t="shared" si="39"/>
        <v>8</v>
      </c>
      <c r="M27" s="117">
        <f t="shared" si="39"/>
        <v>7.5</v>
      </c>
      <c r="N27" s="117">
        <f t="shared" si="39"/>
        <v>8</v>
      </c>
      <c r="O27" s="117">
        <f t="shared" si="39"/>
        <v>8</v>
      </c>
      <c r="P27" s="117">
        <f t="shared" si="39"/>
        <v>8</v>
      </c>
      <c r="Q27" s="117">
        <f t="shared" si="39"/>
        <v>8</v>
      </c>
      <c r="R27" s="117">
        <f t="shared" si="39"/>
        <v>8</v>
      </c>
      <c r="S27" s="117">
        <f t="shared" si="39"/>
        <v>8</v>
      </c>
      <c r="T27" s="117">
        <f t="shared" si="39"/>
        <v>8</v>
      </c>
      <c r="U27" s="117">
        <f t="shared" si="39"/>
        <v>7.5</v>
      </c>
      <c r="V27" s="117">
        <f t="shared" si="39"/>
        <v>8</v>
      </c>
      <c r="W27" s="117">
        <f t="shared" si="39"/>
        <v>8</v>
      </c>
      <c r="X27" s="117">
        <f t="shared" si="39"/>
        <v>0</v>
      </c>
      <c r="Y27" s="117">
        <f t="shared" si="39"/>
        <v>0</v>
      </c>
      <c r="Z27" s="117">
        <f t="shared" si="39"/>
        <v>0</v>
      </c>
      <c r="AA27" s="117">
        <f t="shared" si="39"/>
        <v>0</v>
      </c>
      <c r="AB27" s="117">
        <f t="shared" si="39"/>
        <v>0</v>
      </c>
      <c r="AC27" s="117">
        <f t="shared" si="39"/>
        <v>0</v>
      </c>
      <c r="AD27" s="117">
        <f t="shared" si="39"/>
        <v>0</v>
      </c>
      <c r="AE27" s="117">
        <f t="shared" si="39"/>
        <v>0</v>
      </c>
      <c r="AF27" s="117">
        <f t="shared" si="39"/>
        <v>0</v>
      </c>
      <c r="AG27" s="117">
        <f t="shared" si="39"/>
        <v>0</v>
      </c>
      <c r="AH27" s="117">
        <f t="shared" si="39"/>
        <v>166.5</v>
      </c>
      <c r="AI27" s="115" t="str">
        <f>IF(AJ27=AJ2,"ตรง","ไม่ตรง")</f>
        <v>ตรง</v>
      </c>
      <c r="AJ27" s="115">
        <f>SUM(AJ4:AJ26)</f>
        <v>546062.99999999988</v>
      </c>
      <c r="AK27" s="279">
        <f>SUM(AK4:AK25)</f>
        <v>1</v>
      </c>
      <c r="AL27" s="278"/>
      <c r="AM27" s="118">
        <f>SUM(AM4:AM26)</f>
        <v>546062.99999999988</v>
      </c>
      <c r="AN27" s="118">
        <f t="shared" ref="AN27:BQ27" si="40">SUM(AN4:AN26)</f>
        <v>553220.00000000012</v>
      </c>
      <c r="AO27" s="118">
        <f t="shared" si="40"/>
        <v>189064.88</v>
      </c>
      <c r="AP27" s="118">
        <f t="shared" si="40"/>
        <v>191962.88</v>
      </c>
      <c r="AQ27" s="118">
        <f t="shared" si="40"/>
        <v>126850.88000000002</v>
      </c>
      <c r="AR27" s="118">
        <f t="shared" si="40"/>
        <v>106178.48</v>
      </c>
      <c r="AS27" s="118">
        <f t="shared" si="40"/>
        <v>68015</v>
      </c>
      <c r="AT27" s="118">
        <f t="shared" si="40"/>
        <v>151521.68</v>
      </c>
      <c r="AU27" s="118">
        <f t="shared" si="40"/>
        <v>0</v>
      </c>
      <c r="AV27" s="118">
        <f t="shared" si="40"/>
        <v>0</v>
      </c>
      <c r="AW27" s="118">
        <f t="shared" si="40"/>
        <v>0</v>
      </c>
      <c r="AX27" s="118">
        <f t="shared" si="40"/>
        <v>0</v>
      </c>
      <c r="AY27" s="118">
        <f t="shared" si="40"/>
        <v>0</v>
      </c>
      <c r="AZ27" s="118">
        <f t="shared" si="40"/>
        <v>0</v>
      </c>
      <c r="BA27" s="118">
        <f t="shared" si="40"/>
        <v>0</v>
      </c>
      <c r="BB27" s="118">
        <f t="shared" si="40"/>
        <v>0</v>
      </c>
      <c r="BC27" s="118">
        <f t="shared" si="40"/>
        <v>0</v>
      </c>
      <c r="BD27" s="118">
        <f t="shared" si="40"/>
        <v>0</v>
      </c>
      <c r="BE27" s="118">
        <f t="shared" si="40"/>
        <v>0</v>
      </c>
      <c r="BF27" s="118">
        <f t="shared" si="40"/>
        <v>0</v>
      </c>
      <c r="BG27" s="118">
        <f t="shared" si="40"/>
        <v>0</v>
      </c>
      <c r="BH27" s="118">
        <f t="shared" si="40"/>
        <v>0</v>
      </c>
      <c r="BI27" s="118">
        <f t="shared" si="40"/>
        <v>0</v>
      </c>
      <c r="BJ27" s="118">
        <f t="shared" si="40"/>
        <v>0</v>
      </c>
      <c r="BK27" s="118">
        <f t="shared" si="40"/>
        <v>0</v>
      </c>
      <c r="BL27" s="118">
        <f t="shared" si="40"/>
        <v>0</v>
      </c>
      <c r="BM27" s="118">
        <f t="shared" si="40"/>
        <v>0</v>
      </c>
      <c r="BN27" s="118">
        <f t="shared" si="40"/>
        <v>0</v>
      </c>
      <c r="BO27" s="118">
        <f t="shared" si="40"/>
        <v>0</v>
      </c>
      <c r="BP27" s="118">
        <f t="shared" si="40"/>
        <v>0</v>
      </c>
      <c r="BQ27" s="118">
        <f t="shared" si="40"/>
        <v>0</v>
      </c>
      <c r="BR27" s="119">
        <f>SUM(BR4:BR26)</f>
        <v>1932876.8</v>
      </c>
    </row>
    <row r="28" spans="1:70" s="120" customFormat="1" x14ac:dyDescent="0.2">
      <c r="B28" s="121"/>
      <c r="AI28" s="122"/>
      <c r="AJ28" s="123"/>
      <c r="AK28" s="281"/>
      <c r="AL28" s="277"/>
      <c r="AM28" s="103" t="str">
        <f>IF(AM27=$AJ2,"ตรง","ไม่ตรง")</f>
        <v>ตรง</v>
      </c>
      <c r="AN28" s="103" t="str">
        <f>IF(AN27=$AJ30,"ตรง","ไม่ตรง")</f>
        <v>ตรง</v>
      </c>
      <c r="AO28" s="103" t="str">
        <f>IF(AO27=$AJ58,"ตรง","ไม่ตรง")</f>
        <v>ตรง</v>
      </c>
      <c r="AP28" s="103" t="str">
        <f>IF(AP27=$AJ86,"ตรง","ไม่ตรง")</f>
        <v>ตรง</v>
      </c>
      <c r="AQ28" s="103" t="str">
        <f>IF(AQ27=$AJ114,"ตรง","ไม่ตรง")</f>
        <v>ตรง</v>
      </c>
      <c r="AR28" s="103" t="str">
        <f>IF(AR27=$AJ142,"ตรง","ไม่ตรง")</f>
        <v>ตรง</v>
      </c>
      <c r="AS28" s="103" t="str">
        <f>IF(AS27=$AJ170,"ตรง","ไม่ตรง")</f>
        <v>ตรง</v>
      </c>
      <c r="AT28" s="103" t="str">
        <f>IF(AT27=$AJ198,"ตรง","ไม่ตรง")</f>
        <v>ตรง</v>
      </c>
      <c r="AU28" s="103" t="str">
        <f>IF(AU27=$AJ226,"ตรง","ไม่ตรง")</f>
        <v>ตรง</v>
      </c>
      <c r="AV28" s="103" t="str">
        <f>IF(AV27=$AJ254,"ตรง","ไม่ตรง")</f>
        <v>ตรง</v>
      </c>
      <c r="AW28" s="103" t="str">
        <f>IF(AW27=$AJ282,"ตรง","ไม่ตรง")</f>
        <v>ตรง</v>
      </c>
      <c r="AX28" s="103" t="str">
        <f>IF(AX27=$AJ310,"ตรง","ไม่ตรง")</f>
        <v>ตรง</v>
      </c>
      <c r="AY28" s="103" t="str">
        <f>IF(AY27=$AJ338,"ตรง","ไม่ตรง")</f>
        <v>ตรง</v>
      </c>
      <c r="AZ28" s="103" t="str">
        <f>IF(AZ27=$AJ366,"ตรง","ไม่ตรง")</f>
        <v>ตรง</v>
      </c>
      <c r="BA28" s="103" t="str">
        <f>IF(BA27=$AJ394,"ตรง","ไม่ตรง")</f>
        <v>ตรง</v>
      </c>
      <c r="BB28" s="103" t="str">
        <f>IF(BB27=$AJ422,"ตรง","ไม่ตรง")</f>
        <v>ตรง</v>
      </c>
      <c r="BC28" s="103" t="str">
        <f>IF(BC27=$AJ450,"ตรง","ไม่ตรง")</f>
        <v>ตรง</v>
      </c>
      <c r="BD28" s="103" t="str">
        <f>IF(BD27=$AJ478,"ตรง","ไม่ตรง")</f>
        <v>ตรง</v>
      </c>
      <c r="BE28" s="103" t="str">
        <f>IF(BE27=$AJ506,"ตรง","ไม่ตรง")</f>
        <v>ตรง</v>
      </c>
      <c r="BF28" s="103" t="str">
        <f>IF(BF27=$AJ534,"ตรง","ไม่ตรง")</f>
        <v>ตรง</v>
      </c>
      <c r="BG28" s="103" t="str">
        <f>IF(BG27=$AJ562,"ตรง","ไม่ตรง")</f>
        <v>ตรง</v>
      </c>
      <c r="BH28" s="103" t="str">
        <f>IF(BH27=$AJ590,"ตรง","ไม่ตรง")</f>
        <v>ตรง</v>
      </c>
      <c r="BI28" s="103" t="str">
        <f>IF(BI27=$AJ618,"ตรง","ไม่ตรง")</f>
        <v>ตรง</v>
      </c>
      <c r="BJ28" s="103" t="str">
        <f>IF(BJ27=$AJ646,"ตรง","ไม่ตรง")</f>
        <v>ตรง</v>
      </c>
      <c r="BK28" s="103" t="str">
        <f>IF(BK27=$AJ674,"ตรง","ไม่ตรง")</f>
        <v>ตรง</v>
      </c>
      <c r="BL28" s="103" t="str">
        <f>IF(BL27=$AJ702,"ตรง","ไม่ตรง")</f>
        <v>ตรง</v>
      </c>
      <c r="BM28" s="103" t="str">
        <f>IF(BM27=$AJ730,"ตรง","ไม่ตรง")</f>
        <v>ตรง</v>
      </c>
      <c r="BN28" s="103" t="str">
        <f>IF(BN27=$AJ758,"ตรง","ไม่ตรง")</f>
        <v>ตรง</v>
      </c>
      <c r="BO28" s="103" t="str">
        <f>IF(BO27=$AJ786,"ตรง","ไม่ตรง")</f>
        <v>ตรง</v>
      </c>
      <c r="BP28" s="103" t="str">
        <f>IF(BP27=$AJ814,"ตรง","ไม่ตรง")</f>
        <v>ตรง</v>
      </c>
      <c r="BQ28" s="103" t="str">
        <f>IF(BQ27=$AJ842,"ตรง","ไม่ตรง")</f>
        <v>ตรง</v>
      </c>
      <c r="BR28" s="124">
        <f>'1ค่าแรงรายคน'!C33</f>
        <v>1932876.7999999996</v>
      </c>
    </row>
    <row r="29" spans="1:70" s="120" customFormat="1" x14ac:dyDescent="0.2">
      <c r="A29" s="99">
        <v>2</v>
      </c>
      <c r="B29" s="100" t="str">
        <f>VLOOKUP($A$29,'1ค่าแรงรายคน'!$A$2:$B$32,2,0)</f>
        <v>นางสุรินทร์  สีระสูงเนิน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1" t="s">
        <v>98</v>
      </c>
      <c r="AJ29" s="102" t="s">
        <v>28</v>
      </c>
      <c r="AK29" s="281"/>
      <c r="AL29" s="277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25">
        <f>BR28-BR27</f>
        <v>0</v>
      </c>
    </row>
    <row r="30" spans="1:70" x14ac:dyDescent="0.2">
      <c r="A30" s="381" t="s">
        <v>0</v>
      </c>
      <c r="B30" s="381" t="s">
        <v>1</v>
      </c>
      <c r="C30" s="383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I30" s="102">
        <v>1</v>
      </c>
      <c r="AJ30" s="104">
        <f>+'1ค่าแรงรายคน'!C3</f>
        <v>553220</v>
      </c>
      <c r="AL30" s="277"/>
    </row>
    <row r="31" spans="1:70" x14ac:dyDescent="0.2">
      <c r="A31" s="382"/>
      <c r="B31" s="382"/>
      <c r="C31" s="105">
        <v>1</v>
      </c>
      <c r="D31" s="105">
        <v>2</v>
      </c>
      <c r="E31" s="105">
        <v>3</v>
      </c>
      <c r="F31" s="105">
        <v>4</v>
      </c>
      <c r="G31" s="105">
        <v>5</v>
      </c>
      <c r="H31" s="105">
        <v>6</v>
      </c>
      <c r="I31" s="105">
        <v>7</v>
      </c>
      <c r="J31" s="105">
        <v>8</v>
      </c>
      <c r="K31" s="105">
        <v>9</v>
      </c>
      <c r="L31" s="105">
        <v>10</v>
      </c>
      <c r="M31" s="105">
        <v>11</v>
      </c>
      <c r="N31" s="105">
        <v>12</v>
      </c>
      <c r="O31" s="105">
        <v>13</v>
      </c>
      <c r="P31" s="105">
        <v>14</v>
      </c>
      <c r="Q31" s="105">
        <v>15</v>
      </c>
      <c r="R31" s="105">
        <v>16</v>
      </c>
      <c r="S31" s="105">
        <v>17</v>
      </c>
      <c r="T31" s="105">
        <v>18</v>
      </c>
      <c r="U31" s="105">
        <v>19</v>
      </c>
      <c r="V31" s="105">
        <v>20</v>
      </c>
      <c r="W31" s="105">
        <v>21</v>
      </c>
      <c r="X31" s="105">
        <v>22</v>
      </c>
      <c r="Y31" s="105">
        <v>23</v>
      </c>
      <c r="Z31" s="105">
        <v>24</v>
      </c>
      <c r="AA31" s="105">
        <v>25</v>
      </c>
      <c r="AB31" s="105">
        <v>26</v>
      </c>
      <c r="AC31" s="105">
        <v>27</v>
      </c>
      <c r="AD31" s="105">
        <v>28</v>
      </c>
      <c r="AE31" s="105">
        <v>29</v>
      </c>
      <c r="AF31" s="105">
        <v>30</v>
      </c>
      <c r="AG31" s="105"/>
      <c r="AH31" s="106" t="s">
        <v>29</v>
      </c>
      <c r="AI31" s="107" t="s">
        <v>30</v>
      </c>
      <c r="AJ31" s="108" t="s">
        <v>31</v>
      </c>
      <c r="AL31" s="277"/>
      <c r="AM31" s="126" t="s">
        <v>32</v>
      </c>
      <c r="AN31" s="126" t="s">
        <v>33</v>
      </c>
      <c r="AO31" s="126" t="s">
        <v>34</v>
      </c>
      <c r="AP31" s="126" t="s">
        <v>35</v>
      </c>
      <c r="AQ31" s="126" t="s">
        <v>36</v>
      </c>
      <c r="AR31" s="126" t="s">
        <v>37</v>
      </c>
      <c r="AS31" s="126" t="s">
        <v>38</v>
      </c>
      <c r="AT31" s="126" t="s">
        <v>39</v>
      </c>
      <c r="AU31" s="126" t="s">
        <v>40</v>
      </c>
      <c r="AV31" s="126" t="s">
        <v>41</v>
      </c>
      <c r="AW31" s="126" t="s">
        <v>64</v>
      </c>
      <c r="AX31" s="126" t="s">
        <v>65</v>
      </c>
      <c r="AY31" s="126" t="s">
        <v>66</v>
      </c>
      <c r="AZ31" s="126" t="s">
        <v>67</v>
      </c>
      <c r="BA31" s="126" t="s">
        <v>68</v>
      </c>
      <c r="BB31" s="126" t="s">
        <v>69</v>
      </c>
      <c r="BC31" s="126" t="s">
        <v>70</v>
      </c>
      <c r="BD31" s="126" t="s">
        <v>71</v>
      </c>
      <c r="BE31" s="126" t="s">
        <v>72</v>
      </c>
      <c r="BF31" s="126" t="s">
        <v>73</v>
      </c>
      <c r="BG31" s="126" t="s">
        <v>74</v>
      </c>
      <c r="BH31" s="126" t="s">
        <v>75</v>
      </c>
      <c r="BI31" s="126" t="s">
        <v>76</v>
      </c>
      <c r="BJ31" s="126" t="s">
        <v>77</v>
      </c>
      <c r="BK31" s="126" t="s">
        <v>78</v>
      </c>
      <c r="BL31" s="126" t="s">
        <v>79</v>
      </c>
      <c r="BM31" s="126" t="s">
        <v>80</v>
      </c>
      <c r="BN31" s="126" t="s">
        <v>81</v>
      </c>
      <c r="BO31" s="126" t="s">
        <v>82</v>
      </c>
      <c r="BP31" s="126" t="s">
        <v>83</v>
      </c>
      <c r="BQ31" s="126" t="s">
        <v>84</v>
      </c>
      <c r="BR31" s="127" t="s">
        <v>128</v>
      </c>
    </row>
    <row r="32" spans="1:70" x14ac:dyDescent="0.2">
      <c r="A32" s="6" t="s">
        <v>156</v>
      </c>
      <c r="B32" s="7" t="s">
        <v>85</v>
      </c>
      <c r="C32" s="111"/>
      <c r="D32" s="111">
        <v>1</v>
      </c>
      <c r="E32" s="111">
        <v>1</v>
      </c>
      <c r="F32" s="111"/>
      <c r="G32" s="111"/>
      <c r="H32" s="111">
        <v>1</v>
      </c>
      <c r="I32" s="111">
        <v>1</v>
      </c>
      <c r="J32" s="111">
        <v>1</v>
      </c>
      <c r="K32" s="111"/>
      <c r="L32" s="111"/>
      <c r="M32" s="111">
        <v>1</v>
      </c>
      <c r="N32" s="111">
        <v>1</v>
      </c>
      <c r="O32" s="111">
        <v>1</v>
      </c>
      <c r="P32" s="111">
        <v>1</v>
      </c>
      <c r="Q32" s="111">
        <v>1</v>
      </c>
      <c r="R32" s="111"/>
      <c r="S32" s="111"/>
      <c r="T32" s="111">
        <v>1</v>
      </c>
      <c r="U32" s="111">
        <v>1</v>
      </c>
      <c r="V32" s="111">
        <v>1</v>
      </c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2"/>
      <c r="AH32" s="106">
        <f t="shared" ref="AH32:AH54" si="41">SUM(C32:AG32)</f>
        <v>13</v>
      </c>
      <c r="AI32" s="107">
        <f t="shared" ref="AI32:AI54" si="42">IF(AH32=0,"",AH32/AH$55*100)</f>
        <v>9.5588235294117645</v>
      </c>
      <c r="AJ32" s="108">
        <f>IF(AH32=0,"",AI32*AJ$30/100)</f>
        <v>52881.323529411762</v>
      </c>
      <c r="AK32" s="279">
        <f t="shared" ref="AK32:AK54" si="43">IF(AH32=0,"",AH32/AH$55)</f>
        <v>9.5588235294117641E-2</v>
      </c>
      <c r="AL32" s="277"/>
      <c r="AM32" s="109">
        <f t="shared" ref="AM32" si="44">AK4</f>
        <v>0.31831831831831831</v>
      </c>
      <c r="AN32" s="109">
        <f>AK32</f>
        <v>9.5588235294117641E-2</v>
      </c>
      <c r="AO32" s="109" t="str">
        <f>AK60</f>
        <v/>
      </c>
      <c r="AP32" s="109" t="str">
        <f>AK88</f>
        <v/>
      </c>
      <c r="AQ32" s="109">
        <f>AK116</f>
        <v>0.23214285714285715</v>
      </c>
      <c r="AR32" s="109" t="str">
        <f>AK144</f>
        <v/>
      </c>
      <c r="AS32" s="109">
        <f>AK172</f>
        <v>0.7857142857142857</v>
      </c>
      <c r="AT32" s="109">
        <f>AK200</f>
        <v>0.25</v>
      </c>
      <c r="AU32" s="109" t="str">
        <f>AK228</f>
        <v/>
      </c>
      <c r="AV32" s="109" t="str">
        <f>AK256</f>
        <v/>
      </c>
      <c r="AW32" s="109" t="str">
        <f>AK284</f>
        <v/>
      </c>
      <c r="AX32" s="109" t="str">
        <f>AK312</f>
        <v/>
      </c>
      <c r="AY32" s="109" t="str">
        <f>AK340</f>
        <v/>
      </c>
      <c r="AZ32" s="109" t="str">
        <f>AK368</f>
        <v/>
      </c>
      <c r="BA32" s="109" t="str">
        <f>AK396</f>
        <v/>
      </c>
      <c r="BB32" s="109" t="str">
        <f>AK424</f>
        <v/>
      </c>
      <c r="BC32" s="109" t="str">
        <f>AK452</f>
        <v/>
      </c>
      <c r="BD32" s="109" t="str">
        <f>AK480</f>
        <v/>
      </c>
      <c r="BE32" s="109" t="str">
        <f>AK508</f>
        <v/>
      </c>
      <c r="BF32" s="109" t="str">
        <f>AK536</f>
        <v/>
      </c>
      <c r="BG32" s="109" t="str">
        <f>AK564</f>
        <v/>
      </c>
      <c r="BH32" s="109" t="str">
        <f>AK592</f>
        <v/>
      </c>
      <c r="BI32" s="109" t="str">
        <f>AK620</f>
        <v/>
      </c>
      <c r="BJ32" s="109" t="str">
        <f>AK648</f>
        <v/>
      </c>
      <c r="BK32" s="109" t="str">
        <f>AK676</f>
        <v/>
      </c>
      <c r="BL32" s="109" t="str">
        <f>AK704</f>
        <v/>
      </c>
      <c r="BM32" s="109" t="str">
        <f>AK732</f>
        <v/>
      </c>
      <c r="BN32" s="109" t="str">
        <f>AK760</f>
        <v/>
      </c>
      <c r="BO32" s="109" t="str">
        <f>AK788</f>
        <v/>
      </c>
      <c r="BP32" s="109" t="str">
        <f>AK816</f>
        <v/>
      </c>
      <c r="BQ32" s="109" t="str">
        <f>AK844</f>
        <v/>
      </c>
      <c r="BR32" s="128">
        <f>SUM(AM32:BQ32)</f>
        <v>1.6817636964695788</v>
      </c>
    </row>
    <row r="33" spans="1:70" x14ac:dyDescent="0.2">
      <c r="A33" s="6" t="s">
        <v>160</v>
      </c>
      <c r="B33" s="7" t="s">
        <v>7</v>
      </c>
      <c r="C33" s="111"/>
      <c r="D33" s="111">
        <v>1</v>
      </c>
      <c r="E33" s="111"/>
      <c r="F33" s="111"/>
      <c r="G33" s="111"/>
      <c r="H33" s="111">
        <v>1</v>
      </c>
      <c r="I33" s="111"/>
      <c r="J33" s="111"/>
      <c r="K33" s="111"/>
      <c r="L33" s="111"/>
      <c r="M33" s="111">
        <v>1</v>
      </c>
      <c r="N33" s="111"/>
      <c r="O33" s="111">
        <v>1</v>
      </c>
      <c r="P33" s="111"/>
      <c r="Q33" s="111"/>
      <c r="R33" s="111"/>
      <c r="S33" s="111"/>
      <c r="T33" s="111">
        <v>1</v>
      </c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2"/>
      <c r="AH33" s="106">
        <f t="shared" si="41"/>
        <v>5</v>
      </c>
      <c r="AI33" s="107">
        <f t="shared" si="42"/>
        <v>3.6764705882352944</v>
      </c>
      <c r="AJ33" s="108">
        <f t="shared" ref="AJ33:AJ54" si="45">IF(AH33=0,"",AI33*AJ$30/100)</f>
        <v>20338.970588235297</v>
      </c>
      <c r="AK33" s="279">
        <f t="shared" si="43"/>
        <v>3.6764705882352942E-2</v>
      </c>
      <c r="AL33" s="277"/>
      <c r="AM33" s="109">
        <f t="shared" ref="AM33:AM54" si="46">AK5</f>
        <v>0.14414414414414414</v>
      </c>
      <c r="AN33" s="109">
        <f t="shared" ref="AN33:AN54" si="47">AK33</f>
        <v>3.6764705882352942E-2</v>
      </c>
      <c r="AO33" s="109" t="str">
        <f t="shared" ref="AO33:AO54" si="48">AK61</f>
        <v/>
      </c>
      <c r="AP33" s="109" t="str">
        <f t="shared" ref="AP33:AP54" si="49">AK89</f>
        <v/>
      </c>
      <c r="AQ33" s="109" t="str">
        <f t="shared" ref="AQ33:AQ54" si="50">AK117</f>
        <v/>
      </c>
      <c r="AR33" s="109" t="str">
        <f t="shared" ref="AR33:AR54" si="51">AK145</f>
        <v/>
      </c>
      <c r="AS33" s="109" t="str">
        <f t="shared" ref="AS33:AS54" si="52">AK173</f>
        <v/>
      </c>
      <c r="AT33" s="109" t="str">
        <f t="shared" ref="AT33:AT54" si="53">AK201</f>
        <v/>
      </c>
      <c r="AU33" s="109" t="str">
        <f t="shared" ref="AU33:AU53" si="54">AK229</f>
        <v/>
      </c>
      <c r="AV33" s="109" t="str">
        <f t="shared" ref="AV33:AV53" si="55">AK257</f>
        <v/>
      </c>
      <c r="AW33" s="109" t="str">
        <f t="shared" ref="AW33:AW53" si="56">AK285</f>
        <v/>
      </c>
      <c r="AX33" s="109" t="str">
        <f t="shared" ref="AX33:AX53" si="57">AK313</f>
        <v/>
      </c>
      <c r="AY33" s="109" t="str">
        <f t="shared" ref="AY33:AY53" si="58">AK341</f>
        <v/>
      </c>
      <c r="AZ33" s="109" t="str">
        <f t="shared" ref="AZ33:AZ53" si="59">AK369</f>
        <v/>
      </c>
      <c r="BA33" s="109" t="str">
        <f t="shared" ref="BA33:BA53" si="60">AK397</f>
        <v/>
      </c>
      <c r="BB33" s="109" t="str">
        <f t="shared" ref="BB33:BB53" si="61">AK425</f>
        <v/>
      </c>
      <c r="BC33" s="109" t="str">
        <f t="shared" ref="BC33:BC52" si="62">AK453</f>
        <v/>
      </c>
      <c r="BD33" s="109" t="str">
        <f t="shared" ref="BD33:BD53" si="63">AK481</f>
        <v/>
      </c>
      <c r="BE33" s="109" t="str">
        <f t="shared" ref="BE33:BE53" si="64">AK509</f>
        <v/>
      </c>
      <c r="BF33" s="109" t="str">
        <f t="shared" ref="BF33:BF53" si="65">AK537</f>
        <v/>
      </c>
      <c r="BG33" s="109" t="str">
        <f t="shared" ref="BG33:BG53" si="66">AK565</f>
        <v/>
      </c>
      <c r="BH33" s="109" t="str">
        <f t="shared" ref="BH33:BH53" si="67">AK593</f>
        <v/>
      </c>
      <c r="BI33" s="109" t="str">
        <f t="shared" ref="BI33:BI53" si="68">AK621</f>
        <v/>
      </c>
      <c r="BJ33" s="109" t="str">
        <f t="shared" ref="BJ33:BJ53" si="69">AK649</f>
        <v/>
      </c>
      <c r="BK33" s="109" t="str">
        <f t="shared" ref="BK33:BK53" si="70">AK677</f>
        <v/>
      </c>
      <c r="BL33" s="109" t="str">
        <f t="shared" ref="BL33:BL53" si="71">AK705</f>
        <v/>
      </c>
      <c r="BM33" s="109" t="str">
        <f t="shared" ref="BM33:BM53" si="72">AK733</f>
        <v/>
      </c>
      <c r="BN33" s="109" t="str">
        <f t="shared" ref="BN33:BN53" si="73">AK761</f>
        <v/>
      </c>
      <c r="BO33" s="109" t="str">
        <f t="shared" ref="BO33:BO53" si="74">AK789</f>
        <v/>
      </c>
      <c r="BP33" s="109" t="str">
        <f t="shared" ref="BP33:BP53" si="75">AK817</f>
        <v/>
      </c>
      <c r="BQ33" s="109" t="str">
        <f t="shared" ref="BQ33:BQ53" si="76">AK845</f>
        <v/>
      </c>
      <c r="BR33" s="128">
        <f t="shared" ref="BR33:BR54" si="77">SUM(AM33:BQ33)</f>
        <v>0.18090885002649709</v>
      </c>
    </row>
    <row r="34" spans="1:70" x14ac:dyDescent="0.2">
      <c r="A34" s="6" t="s">
        <v>158</v>
      </c>
      <c r="B34" s="7" t="s">
        <v>181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2"/>
      <c r="AH34" s="106">
        <f t="shared" si="41"/>
        <v>0</v>
      </c>
      <c r="AI34" s="107" t="str">
        <f t="shared" si="42"/>
        <v/>
      </c>
      <c r="AJ34" s="108" t="str">
        <f t="shared" si="45"/>
        <v/>
      </c>
      <c r="AK34" s="279" t="str">
        <f t="shared" si="43"/>
        <v/>
      </c>
      <c r="AL34" s="277"/>
      <c r="AM34" s="109">
        <f t="shared" si="46"/>
        <v>9.0090090090090086E-2</v>
      </c>
      <c r="AN34" s="109" t="str">
        <f t="shared" si="47"/>
        <v/>
      </c>
      <c r="AO34" s="109" t="str">
        <f t="shared" si="48"/>
        <v/>
      </c>
      <c r="AP34" s="109" t="str">
        <f t="shared" si="49"/>
        <v/>
      </c>
      <c r="AQ34" s="109">
        <f t="shared" si="50"/>
        <v>0.20238095238095238</v>
      </c>
      <c r="AR34" s="109" t="str">
        <f t="shared" si="51"/>
        <v/>
      </c>
      <c r="AS34" s="109" t="str">
        <f t="shared" si="52"/>
        <v/>
      </c>
      <c r="AT34" s="109" t="str">
        <f t="shared" si="53"/>
        <v/>
      </c>
      <c r="AU34" s="109" t="str">
        <f t="shared" si="54"/>
        <v/>
      </c>
      <c r="AV34" s="109" t="str">
        <f t="shared" si="55"/>
        <v/>
      </c>
      <c r="AW34" s="109" t="str">
        <f t="shared" si="56"/>
        <v/>
      </c>
      <c r="AX34" s="109" t="str">
        <f t="shared" si="57"/>
        <v/>
      </c>
      <c r="AY34" s="109" t="str">
        <f t="shared" si="58"/>
        <v/>
      </c>
      <c r="AZ34" s="109" t="str">
        <f t="shared" si="59"/>
        <v/>
      </c>
      <c r="BA34" s="109" t="str">
        <f t="shared" si="60"/>
        <v/>
      </c>
      <c r="BB34" s="109" t="str">
        <f t="shared" si="61"/>
        <v/>
      </c>
      <c r="BC34" s="109" t="str">
        <f t="shared" si="62"/>
        <v/>
      </c>
      <c r="BD34" s="109" t="str">
        <f t="shared" si="63"/>
        <v/>
      </c>
      <c r="BE34" s="109" t="str">
        <f t="shared" si="64"/>
        <v/>
      </c>
      <c r="BF34" s="109" t="str">
        <f t="shared" si="65"/>
        <v/>
      </c>
      <c r="BG34" s="109" t="str">
        <f t="shared" si="66"/>
        <v/>
      </c>
      <c r="BH34" s="109" t="str">
        <f t="shared" si="67"/>
        <v/>
      </c>
      <c r="BI34" s="109" t="str">
        <f t="shared" si="68"/>
        <v/>
      </c>
      <c r="BJ34" s="109" t="str">
        <f t="shared" si="69"/>
        <v/>
      </c>
      <c r="BK34" s="109" t="str">
        <f t="shared" si="70"/>
        <v/>
      </c>
      <c r="BL34" s="109" t="str">
        <f t="shared" si="71"/>
        <v/>
      </c>
      <c r="BM34" s="109" t="str">
        <f t="shared" si="72"/>
        <v/>
      </c>
      <c r="BN34" s="109" t="str">
        <f t="shared" si="73"/>
        <v/>
      </c>
      <c r="BO34" s="109" t="str">
        <f t="shared" si="74"/>
        <v/>
      </c>
      <c r="BP34" s="109" t="str">
        <f t="shared" si="75"/>
        <v/>
      </c>
      <c r="BQ34" s="109" t="str">
        <f t="shared" si="76"/>
        <v/>
      </c>
      <c r="BR34" s="128">
        <f t="shared" si="77"/>
        <v>0.2924710424710425</v>
      </c>
    </row>
    <row r="35" spans="1:70" x14ac:dyDescent="0.2">
      <c r="A35" s="6" t="s">
        <v>159</v>
      </c>
      <c r="B35" s="7" t="s">
        <v>8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2"/>
      <c r="AH35" s="106">
        <f t="shared" si="41"/>
        <v>0</v>
      </c>
      <c r="AI35" s="107" t="str">
        <f t="shared" si="42"/>
        <v/>
      </c>
      <c r="AJ35" s="108" t="str">
        <f t="shared" si="45"/>
        <v/>
      </c>
      <c r="AK35" s="279" t="str">
        <f t="shared" si="43"/>
        <v/>
      </c>
      <c r="AL35" s="277"/>
      <c r="AM35" s="109">
        <f t="shared" si="46"/>
        <v>0.12612612612612611</v>
      </c>
      <c r="AN35" s="109" t="str">
        <f t="shared" si="47"/>
        <v/>
      </c>
      <c r="AO35" s="109" t="str">
        <f t="shared" si="48"/>
        <v/>
      </c>
      <c r="AP35" s="109">
        <f t="shared" si="49"/>
        <v>0.17261904761904762</v>
      </c>
      <c r="AQ35" s="109" t="str">
        <f t="shared" si="50"/>
        <v/>
      </c>
      <c r="AR35" s="109" t="str">
        <f t="shared" si="51"/>
        <v/>
      </c>
      <c r="AS35" s="109" t="str">
        <f t="shared" si="52"/>
        <v/>
      </c>
      <c r="AT35" s="109" t="str">
        <f t="shared" si="53"/>
        <v/>
      </c>
      <c r="AU35" s="109" t="str">
        <f t="shared" si="54"/>
        <v/>
      </c>
      <c r="AV35" s="109" t="str">
        <f t="shared" si="55"/>
        <v/>
      </c>
      <c r="AW35" s="109" t="str">
        <f t="shared" si="56"/>
        <v/>
      </c>
      <c r="AX35" s="109" t="str">
        <f t="shared" si="57"/>
        <v/>
      </c>
      <c r="AY35" s="109" t="str">
        <f t="shared" si="58"/>
        <v/>
      </c>
      <c r="AZ35" s="109" t="str">
        <f t="shared" si="59"/>
        <v/>
      </c>
      <c r="BA35" s="109" t="str">
        <f t="shared" si="60"/>
        <v/>
      </c>
      <c r="BB35" s="109" t="str">
        <f t="shared" si="61"/>
        <v/>
      </c>
      <c r="BC35" s="109" t="str">
        <f t="shared" si="62"/>
        <v/>
      </c>
      <c r="BD35" s="109" t="str">
        <f t="shared" si="63"/>
        <v/>
      </c>
      <c r="BE35" s="109" t="str">
        <f t="shared" si="64"/>
        <v/>
      </c>
      <c r="BF35" s="109" t="str">
        <f t="shared" si="65"/>
        <v/>
      </c>
      <c r="BG35" s="109" t="str">
        <f t="shared" si="66"/>
        <v/>
      </c>
      <c r="BH35" s="109" t="str">
        <f t="shared" si="67"/>
        <v/>
      </c>
      <c r="BI35" s="109" t="str">
        <f t="shared" si="68"/>
        <v/>
      </c>
      <c r="BJ35" s="109" t="str">
        <f t="shared" si="69"/>
        <v/>
      </c>
      <c r="BK35" s="109" t="str">
        <f t="shared" si="70"/>
        <v/>
      </c>
      <c r="BL35" s="109" t="str">
        <f t="shared" si="71"/>
        <v/>
      </c>
      <c r="BM35" s="109" t="str">
        <f t="shared" si="72"/>
        <v/>
      </c>
      <c r="BN35" s="109" t="str">
        <f t="shared" si="73"/>
        <v/>
      </c>
      <c r="BO35" s="109" t="str">
        <f t="shared" si="74"/>
        <v/>
      </c>
      <c r="BP35" s="109" t="str">
        <f t="shared" si="75"/>
        <v/>
      </c>
      <c r="BQ35" s="109" t="str">
        <f t="shared" si="76"/>
        <v/>
      </c>
      <c r="BR35" s="128">
        <f t="shared" si="77"/>
        <v>0.29874517374517373</v>
      </c>
    </row>
    <row r="36" spans="1:70" x14ac:dyDescent="0.2">
      <c r="A36" s="8" t="s">
        <v>163</v>
      </c>
      <c r="B36" s="9" t="s">
        <v>183</v>
      </c>
      <c r="C36" s="111"/>
      <c r="D36" s="111"/>
      <c r="E36" s="111">
        <v>1</v>
      </c>
      <c r="F36" s="111"/>
      <c r="G36" s="111"/>
      <c r="H36" s="111"/>
      <c r="I36" s="111">
        <v>1</v>
      </c>
      <c r="J36" s="111">
        <v>1</v>
      </c>
      <c r="K36" s="111"/>
      <c r="L36" s="111"/>
      <c r="M36" s="111"/>
      <c r="N36" s="111">
        <v>1</v>
      </c>
      <c r="O36" s="111"/>
      <c r="P36" s="111">
        <v>1</v>
      </c>
      <c r="Q36" s="111">
        <v>1</v>
      </c>
      <c r="R36" s="111"/>
      <c r="S36" s="111"/>
      <c r="T36" s="111"/>
      <c r="U36" s="111">
        <v>1</v>
      </c>
      <c r="V36" s="111">
        <v>1</v>
      </c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2"/>
      <c r="AH36" s="106">
        <f t="shared" si="41"/>
        <v>8</v>
      </c>
      <c r="AI36" s="107">
        <f t="shared" si="42"/>
        <v>5.8823529411764701</v>
      </c>
      <c r="AJ36" s="108">
        <f t="shared" si="45"/>
        <v>32542.352941176468</v>
      </c>
      <c r="AK36" s="279">
        <f t="shared" si="43"/>
        <v>5.8823529411764705E-2</v>
      </c>
      <c r="AL36" s="277"/>
      <c r="AM36" s="109">
        <f t="shared" si="46"/>
        <v>7.2072072072072071E-2</v>
      </c>
      <c r="AN36" s="109">
        <f t="shared" si="47"/>
        <v>5.8823529411764705E-2</v>
      </c>
      <c r="AO36" s="109">
        <f t="shared" si="48"/>
        <v>3.5714285714285712E-2</v>
      </c>
      <c r="AP36" s="109" t="str">
        <f t="shared" si="49"/>
        <v/>
      </c>
      <c r="AQ36" s="109">
        <f t="shared" si="50"/>
        <v>9.5238095238095233E-2</v>
      </c>
      <c r="AR36" s="109" t="str">
        <f t="shared" si="51"/>
        <v/>
      </c>
      <c r="AS36" s="109" t="str">
        <f t="shared" si="52"/>
        <v/>
      </c>
      <c r="AT36" s="109" t="str">
        <f t="shared" si="53"/>
        <v/>
      </c>
      <c r="AU36" s="109" t="str">
        <f t="shared" si="54"/>
        <v/>
      </c>
      <c r="AV36" s="109" t="str">
        <f t="shared" si="55"/>
        <v/>
      </c>
      <c r="AW36" s="109" t="str">
        <f t="shared" si="56"/>
        <v/>
      </c>
      <c r="AX36" s="109" t="str">
        <f t="shared" si="57"/>
        <v/>
      </c>
      <c r="AY36" s="109" t="str">
        <f t="shared" si="58"/>
        <v/>
      </c>
      <c r="AZ36" s="109" t="str">
        <f t="shared" si="59"/>
        <v/>
      </c>
      <c r="BA36" s="109" t="str">
        <f t="shared" si="60"/>
        <v/>
      </c>
      <c r="BB36" s="109" t="str">
        <f t="shared" si="61"/>
        <v/>
      </c>
      <c r="BC36" s="109" t="str">
        <f t="shared" si="62"/>
        <v/>
      </c>
      <c r="BD36" s="109" t="str">
        <f t="shared" si="63"/>
        <v/>
      </c>
      <c r="BE36" s="109" t="str">
        <f t="shared" si="64"/>
        <v/>
      </c>
      <c r="BF36" s="109" t="str">
        <f t="shared" si="65"/>
        <v/>
      </c>
      <c r="BG36" s="109" t="str">
        <f t="shared" si="66"/>
        <v/>
      </c>
      <c r="BH36" s="109" t="str">
        <f t="shared" si="67"/>
        <v/>
      </c>
      <c r="BI36" s="109" t="str">
        <f t="shared" si="68"/>
        <v/>
      </c>
      <c r="BJ36" s="109" t="str">
        <f t="shared" si="69"/>
        <v/>
      </c>
      <c r="BK36" s="109" t="str">
        <f t="shared" si="70"/>
        <v/>
      </c>
      <c r="BL36" s="109" t="str">
        <f t="shared" si="71"/>
        <v/>
      </c>
      <c r="BM36" s="109" t="str">
        <f t="shared" si="72"/>
        <v/>
      </c>
      <c r="BN36" s="109" t="str">
        <f t="shared" si="73"/>
        <v/>
      </c>
      <c r="BO36" s="109" t="str">
        <f t="shared" si="74"/>
        <v/>
      </c>
      <c r="BP36" s="109" t="str">
        <f t="shared" si="75"/>
        <v/>
      </c>
      <c r="BQ36" s="109" t="str">
        <f t="shared" si="76"/>
        <v/>
      </c>
      <c r="BR36" s="128">
        <f t="shared" si="77"/>
        <v>0.26184798243621771</v>
      </c>
    </row>
    <row r="37" spans="1:70" x14ac:dyDescent="0.2">
      <c r="A37" s="8" t="s">
        <v>162</v>
      </c>
      <c r="B37" s="9" t="s">
        <v>89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2"/>
      <c r="AH37" s="106">
        <f t="shared" si="41"/>
        <v>0</v>
      </c>
      <c r="AI37" s="107" t="str">
        <f t="shared" si="42"/>
        <v/>
      </c>
      <c r="AJ37" s="108" t="str">
        <f t="shared" si="45"/>
        <v/>
      </c>
      <c r="AK37" s="279" t="str">
        <f t="shared" si="43"/>
        <v/>
      </c>
      <c r="AL37" s="277"/>
      <c r="AM37" s="109">
        <f t="shared" si="46"/>
        <v>4.8048048048048048E-2</v>
      </c>
      <c r="AN37" s="109" t="str">
        <f t="shared" si="47"/>
        <v/>
      </c>
      <c r="AO37" s="109">
        <f t="shared" si="48"/>
        <v>2.976190476190476E-2</v>
      </c>
      <c r="AP37" s="109" t="str">
        <f t="shared" si="49"/>
        <v/>
      </c>
      <c r="AQ37" s="109" t="str">
        <f t="shared" si="50"/>
        <v/>
      </c>
      <c r="AR37" s="109">
        <f t="shared" si="51"/>
        <v>6.5476190476190479E-2</v>
      </c>
      <c r="AS37" s="109" t="str">
        <f t="shared" si="52"/>
        <v/>
      </c>
      <c r="AT37" s="109" t="str">
        <f t="shared" si="53"/>
        <v/>
      </c>
      <c r="AU37" s="109" t="str">
        <f t="shared" si="54"/>
        <v/>
      </c>
      <c r="AV37" s="109" t="str">
        <f t="shared" si="55"/>
        <v/>
      </c>
      <c r="AW37" s="109" t="str">
        <f t="shared" si="56"/>
        <v/>
      </c>
      <c r="AX37" s="109" t="str">
        <f t="shared" si="57"/>
        <v/>
      </c>
      <c r="AY37" s="109" t="str">
        <f t="shared" si="58"/>
        <v/>
      </c>
      <c r="AZ37" s="109" t="str">
        <f t="shared" si="59"/>
        <v/>
      </c>
      <c r="BA37" s="109" t="str">
        <f t="shared" si="60"/>
        <v/>
      </c>
      <c r="BB37" s="109" t="str">
        <f t="shared" si="61"/>
        <v/>
      </c>
      <c r="BC37" s="109" t="str">
        <f t="shared" si="62"/>
        <v/>
      </c>
      <c r="BD37" s="109" t="str">
        <f t="shared" si="63"/>
        <v/>
      </c>
      <c r="BE37" s="109" t="str">
        <f t="shared" si="64"/>
        <v/>
      </c>
      <c r="BF37" s="109" t="str">
        <f t="shared" si="65"/>
        <v/>
      </c>
      <c r="BG37" s="109" t="str">
        <f t="shared" si="66"/>
        <v/>
      </c>
      <c r="BH37" s="109" t="str">
        <f t="shared" si="67"/>
        <v/>
      </c>
      <c r="BI37" s="109" t="str">
        <f t="shared" si="68"/>
        <v/>
      </c>
      <c r="BJ37" s="109" t="str">
        <f t="shared" si="69"/>
        <v/>
      </c>
      <c r="BK37" s="109" t="str">
        <f t="shared" si="70"/>
        <v/>
      </c>
      <c r="BL37" s="109" t="str">
        <f t="shared" si="71"/>
        <v/>
      </c>
      <c r="BM37" s="109" t="str">
        <f t="shared" si="72"/>
        <v/>
      </c>
      <c r="BN37" s="109" t="str">
        <f t="shared" si="73"/>
        <v/>
      </c>
      <c r="BO37" s="109" t="str">
        <f t="shared" si="74"/>
        <v/>
      </c>
      <c r="BP37" s="109" t="str">
        <f t="shared" si="75"/>
        <v/>
      </c>
      <c r="BQ37" s="109" t="str">
        <f t="shared" si="76"/>
        <v/>
      </c>
      <c r="BR37" s="128">
        <f t="shared" si="77"/>
        <v>0.14328614328614331</v>
      </c>
    </row>
    <row r="38" spans="1:70" x14ac:dyDescent="0.2">
      <c r="A38" s="6" t="s">
        <v>161</v>
      </c>
      <c r="B38" s="7" t="s">
        <v>182</v>
      </c>
      <c r="C38" s="111"/>
      <c r="D38" s="111">
        <v>1</v>
      </c>
      <c r="E38" s="111"/>
      <c r="F38" s="111"/>
      <c r="G38" s="111"/>
      <c r="H38" s="111">
        <v>1</v>
      </c>
      <c r="I38" s="111"/>
      <c r="J38" s="111"/>
      <c r="K38" s="111"/>
      <c r="L38" s="111"/>
      <c r="M38" s="111">
        <v>1</v>
      </c>
      <c r="N38" s="111"/>
      <c r="O38" s="111">
        <v>1</v>
      </c>
      <c r="P38" s="111"/>
      <c r="Q38" s="111"/>
      <c r="R38" s="111"/>
      <c r="S38" s="111"/>
      <c r="T38" s="111">
        <v>1</v>
      </c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  <c r="AH38" s="106">
        <f t="shared" si="41"/>
        <v>5</v>
      </c>
      <c r="AI38" s="107">
        <f t="shared" si="42"/>
        <v>3.6764705882352944</v>
      </c>
      <c r="AJ38" s="108">
        <f t="shared" si="45"/>
        <v>20338.970588235297</v>
      </c>
      <c r="AK38" s="279">
        <f t="shared" si="43"/>
        <v>3.6764705882352942E-2</v>
      </c>
      <c r="AL38" s="277"/>
      <c r="AM38" s="109">
        <f t="shared" si="46"/>
        <v>9.0090090090090086E-2</v>
      </c>
      <c r="AN38" s="109">
        <f t="shared" si="47"/>
        <v>3.6764705882352942E-2</v>
      </c>
      <c r="AO38" s="109">
        <f t="shared" si="48"/>
        <v>4.4642857142857144E-2</v>
      </c>
      <c r="AP38" s="109">
        <f t="shared" si="49"/>
        <v>0.12797619047619047</v>
      </c>
      <c r="AQ38" s="109">
        <f t="shared" si="50"/>
        <v>0.29761904761904762</v>
      </c>
      <c r="AR38" s="109">
        <f t="shared" si="51"/>
        <v>0.19047619047619047</v>
      </c>
      <c r="AS38" s="109" t="str">
        <f t="shared" si="52"/>
        <v/>
      </c>
      <c r="AT38" s="109">
        <f t="shared" si="53"/>
        <v>0.17857142857142858</v>
      </c>
      <c r="AU38" s="109" t="str">
        <f t="shared" si="54"/>
        <v/>
      </c>
      <c r="AV38" s="109" t="str">
        <f t="shared" si="55"/>
        <v/>
      </c>
      <c r="AW38" s="109" t="str">
        <f t="shared" si="56"/>
        <v/>
      </c>
      <c r="AX38" s="109" t="str">
        <f t="shared" si="57"/>
        <v/>
      </c>
      <c r="AY38" s="109" t="str">
        <f t="shared" si="58"/>
        <v/>
      </c>
      <c r="AZ38" s="109" t="str">
        <f t="shared" si="59"/>
        <v/>
      </c>
      <c r="BA38" s="109" t="str">
        <f t="shared" si="60"/>
        <v/>
      </c>
      <c r="BB38" s="109" t="str">
        <f t="shared" si="61"/>
        <v/>
      </c>
      <c r="BC38" s="109" t="str">
        <f t="shared" si="62"/>
        <v/>
      </c>
      <c r="BD38" s="109" t="str">
        <f t="shared" si="63"/>
        <v/>
      </c>
      <c r="BE38" s="109" t="str">
        <f t="shared" si="64"/>
        <v/>
      </c>
      <c r="BF38" s="109" t="str">
        <f t="shared" si="65"/>
        <v/>
      </c>
      <c r="BG38" s="109" t="str">
        <f t="shared" si="66"/>
        <v/>
      </c>
      <c r="BH38" s="109" t="str">
        <f t="shared" si="67"/>
        <v/>
      </c>
      <c r="BI38" s="109" t="str">
        <f t="shared" si="68"/>
        <v/>
      </c>
      <c r="BJ38" s="109" t="str">
        <f t="shared" si="69"/>
        <v/>
      </c>
      <c r="BK38" s="109" t="str">
        <f t="shared" si="70"/>
        <v/>
      </c>
      <c r="BL38" s="109" t="str">
        <f t="shared" si="71"/>
        <v/>
      </c>
      <c r="BM38" s="109" t="str">
        <f t="shared" si="72"/>
        <v/>
      </c>
      <c r="BN38" s="109" t="str">
        <f t="shared" si="73"/>
        <v/>
      </c>
      <c r="BO38" s="109" t="str">
        <f t="shared" si="74"/>
        <v/>
      </c>
      <c r="BP38" s="109" t="str">
        <f t="shared" si="75"/>
        <v/>
      </c>
      <c r="BQ38" s="109" t="str">
        <f t="shared" si="76"/>
        <v/>
      </c>
      <c r="BR38" s="128">
        <f t="shared" si="77"/>
        <v>0.96614051025815728</v>
      </c>
    </row>
    <row r="39" spans="1:70" x14ac:dyDescent="0.2">
      <c r="A39" s="8" t="s">
        <v>164</v>
      </c>
      <c r="B39" s="9" t="s">
        <v>91</v>
      </c>
      <c r="C39" s="111">
        <v>0.5</v>
      </c>
      <c r="D39" s="111"/>
      <c r="E39" s="111"/>
      <c r="F39" s="111"/>
      <c r="G39" s="111">
        <v>0.5</v>
      </c>
      <c r="H39" s="111"/>
      <c r="I39" s="111"/>
      <c r="J39" s="111"/>
      <c r="K39" s="111"/>
      <c r="L39" s="111">
        <v>0.5</v>
      </c>
      <c r="M39" s="111"/>
      <c r="N39" s="111"/>
      <c r="O39" s="111"/>
      <c r="P39" s="111"/>
      <c r="Q39" s="111"/>
      <c r="R39" s="111"/>
      <c r="S39" s="111">
        <v>0.5</v>
      </c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2"/>
      <c r="AH39" s="106">
        <f t="shared" si="41"/>
        <v>2</v>
      </c>
      <c r="AI39" s="107">
        <f t="shared" si="42"/>
        <v>1.4705882352941175</v>
      </c>
      <c r="AJ39" s="108">
        <f t="shared" si="45"/>
        <v>8135.5882352941171</v>
      </c>
      <c r="AK39" s="279">
        <f t="shared" si="43"/>
        <v>1.4705882352941176E-2</v>
      </c>
      <c r="AL39" s="277"/>
      <c r="AM39" s="109" t="str">
        <f t="shared" si="46"/>
        <v/>
      </c>
      <c r="AN39" s="109">
        <f t="shared" si="47"/>
        <v>1.4705882352941176E-2</v>
      </c>
      <c r="AO39" s="109">
        <f t="shared" si="48"/>
        <v>7.4404761904761904E-2</v>
      </c>
      <c r="AP39" s="109" t="str">
        <f t="shared" si="49"/>
        <v/>
      </c>
      <c r="AQ39" s="109">
        <f t="shared" si="50"/>
        <v>7.7380952380952384E-2</v>
      </c>
      <c r="AR39" s="109" t="str">
        <f t="shared" si="51"/>
        <v/>
      </c>
      <c r="AS39" s="109" t="str">
        <f t="shared" si="52"/>
        <v/>
      </c>
      <c r="AT39" s="109" t="str">
        <f t="shared" si="53"/>
        <v/>
      </c>
      <c r="AU39" s="109" t="str">
        <f t="shared" si="54"/>
        <v/>
      </c>
      <c r="AV39" s="109" t="str">
        <f t="shared" si="55"/>
        <v/>
      </c>
      <c r="AW39" s="109" t="str">
        <f t="shared" si="56"/>
        <v/>
      </c>
      <c r="AX39" s="109" t="str">
        <f t="shared" si="57"/>
        <v/>
      </c>
      <c r="AY39" s="109" t="str">
        <f t="shared" si="58"/>
        <v/>
      </c>
      <c r="AZ39" s="109" t="str">
        <f t="shared" si="59"/>
        <v/>
      </c>
      <c r="BA39" s="109" t="str">
        <f t="shared" si="60"/>
        <v/>
      </c>
      <c r="BB39" s="109" t="str">
        <f t="shared" si="61"/>
        <v/>
      </c>
      <c r="BC39" s="109" t="str">
        <f t="shared" si="62"/>
        <v/>
      </c>
      <c r="BD39" s="109" t="str">
        <f t="shared" si="63"/>
        <v/>
      </c>
      <c r="BE39" s="109" t="str">
        <f t="shared" si="64"/>
        <v/>
      </c>
      <c r="BF39" s="109" t="str">
        <f t="shared" si="65"/>
        <v/>
      </c>
      <c r="BG39" s="109" t="str">
        <f t="shared" si="66"/>
        <v/>
      </c>
      <c r="BH39" s="109" t="str">
        <f t="shared" si="67"/>
        <v/>
      </c>
      <c r="BI39" s="109" t="str">
        <f t="shared" si="68"/>
        <v/>
      </c>
      <c r="BJ39" s="109" t="str">
        <f t="shared" si="69"/>
        <v/>
      </c>
      <c r="BK39" s="109" t="str">
        <f t="shared" si="70"/>
        <v/>
      </c>
      <c r="BL39" s="109" t="str">
        <f t="shared" si="71"/>
        <v/>
      </c>
      <c r="BM39" s="109" t="str">
        <f t="shared" si="72"/>
        <v/>
      </c>
      <c r="BN39" s="109" t="str">
        <f t="shared" si="73"/>
        <v/>
      </c>
      <c r="BO39" s="109" t="str">
        <f t="shared" si="74"/>
        <v/>
      </c>
      <c r="BP39" s="109" t="str">
        <f t="shared" si="75"/>
        <v/>
      </c>
      <c r="BQ39" s="109" t="str">
        <f t="shared" si="76"/>
        <v/>
      </c>
      <c r="BR39" s="128">
        <f t="shared" si="77"/>
        <v>0.16649159663865548</v>
      </c>
    </row>
    <row r="40" spans="1:70" x14ac:dyDescent="0.2">
      <c r="A40" s="6" t="s">
        <v>157</v>
      </c>
      <c r="B40" s="7" t="s">
        <v>180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2"/>
      <c r="AH40" s="106">
        <f t="shared" si="41"/>
        <v>0</v>
      </c>
      <c r="AI40" s="107" t="str">
        <f t="shared" si="42"/>
        <v/>
      </c>
      <c r="AJ40" s="108" t="str">
        <f t="shared" si="45"/>
        <v/>
      </c>
      <c r="AK40" s="279" t="str">
        <f t="shared" si="43"/>
        <v/>
      </c>
      <c r="AL40" s="277"/>
      <c r="AM40" s="109" t="str">
        <f t="shared" si="46"/>
        <v/>
      </c>
      <c r="AN40" s="109" t="str">
        <f t="shared" si="47"/>
        <v/>
      </c>
      <c r="AO40" s="109">
        <f t="shared" si="48"/>
        <v>1.488095238095238E-2</v>
      </c>
      <c r="AP40" s="109" t="str">
        <f t="shared" si="49"/>
        <v/>
      </c>
      <c r="AQ40" s="109" t="str">
        <f t="shared" si="50"/>
        <v/>
      </c>
      <c r="AR40" s="109" t="str">
        <f t="shared" si="51"/>
        <v/>
      </c>
      <c r="AS40" s="109">
        <f t="shared" si="52"/>
        <v>0.21428571428571427</v>
      </c>
      <c r="AT40" s="109">
        <f t="shared" si="53"/>
        <v>0.25</v>
      </c>
      <c r="AU40" s="109" t="str">
        <f t="shared" si="54"/>
        <v/>
      </c>
      <c r="AV40" s="109" t="str">
        <f t="shared" si="55"/>
        <v/>
      </c>
      <c r="AW40" s="109" t="str">
        <f t="shared" si="56"/>
        <v/>
      </c>
      <c r="AX40" s="109" t="str">
        <f t="shared" si="57"/>
        <v/>
      </c>
      <c r="AY40" s="109" t="str">
        <f t="shared" si="58"/>
        <v/>
      </c>
      <c r="AZ40" s="109" t="str">
        <f t="shared" si="59"/>
        <v/>
      </c>
      <c r="BA40" s="109" t="str">
        <f t="shared" si="60"/>
        <v/>
      </c>
      <c r="BB40" s="109" t="str">
        <f t="shared" si="61"/>
        <v/>
      </c>
      <c r="BC40" s="109" t="str">
        <f t="shared" si="62"/>
        <v/>
      </c>
      <c r="BD40" s="109" t="str">
        <f t="shared" si="63"/>
        <v/>
      </c>
      <c r="BE40" s="109" t="str">
        <f t="shared" si="64"/>
        <v/>
      </c>
      <c r="BF40" s="109" t="str">
        <f t="shared" si="65"/>
        <v/>
      </c>
      <c r="BG40" s="109" t="str">
        <f t="shared" si="66"/>
        <v/>
      </c>
      <c r="BH40" s="109" t="str">
        <f t="shared" si="67"/>
        <v/>
      </c>
      <c r="BI40" s="109" t="str">
        <f t="shared" si="68"/>
        <v/>
      </c>
      <c r="BJ40" s="109" t="str">
        <f t="shared" si="69"/>
        <v/>
      </c>
      <c r="BK40" s="109" t="str">
        <f t="shared" si="70"/>
        <v/>
      </c>
      <c r="BL40" s="109" t="str">
        <f t="shared" si="71"/>
        <v/>
      </c>
      <c r="BM40" s="109" t="str">
        <f t="shared" si="72"/>
        <v/>
      </c>
      <c r="BN40" s="109" t="str">
        <f t="shared" si="73"/>
        <v/>
      </c>
      <c r="BO40" s="109" t="str">
        <f t="shared" si="74"/>
        <v/>
      </c>
      <c r="BP40" s="109" t="str">
        <f t="shared" si="75"/>
        <v/>
      </c>
      <c r="BQ40" s="109" t="str">
        <f t="shared" si="76"/>
        <v/>
      </c>
      <c r="BR40" s="128">
        <f t="shared" si="77"/>
        <v>0.47916666666666663</v>
      </c>
    </row>
    <row r="41" spans="1:70" x14ac:dyDescent="0.2">
      <c r="A41" s="8" t="s">
        <v>165</v>
      </c>
      <c r="B41" s="9" t="s">
        <v>184</v>
      </c>
      <c r="C41" s="111">
        <v>0.5</v>
      </c>
      <c r="D41" s="111"/>
      <c r="E41" s="111"/>
      <c r="F41" s="111"/>
      <c r="G41" s="111">
        <v>0.5</v>
      </c>
      <c r="H41" s="111"/>
      <c r="I41" s="111"/>
      <c r="J41" s="111"/>
      <c r="K41" s="111"/>
      <c r="L41" s="111">
        <v>0.5</v>
      </c>
      <c r="M41" s="111"/>
      <c r="N41" s="111"/>
      <c r="O41" s="111"/>
      <c r="P41" s="111"/>
      <c r="Q41" s="111"/>
      <c r="R41" s="111"/>
      <c r="S41" s="111">
        <v>0.5</v>
      </c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  <c r="AH41" s="106">
        <f t="shared" si="41"/>
        <v>2</v>
      </c>
      <c r="AI41" s="107">
        <f t="shared" si="42"/>
        <v>1.4705882352941175</v>
      </c>
      <c r="AJ41" s="108">
        <f t="shared" si="45"/>
        <v>8135.5882352941171</v>
      </c>
      <c r="AK41" s="279">
        <f t="shared" si="43"/>
        <v>1.4705882352941176E-2</v>
      </c>
      <c r="AL41" s="277"/>
      <c r="AM41" s="109" t="str">
        <f t="shared" si="46"/>
        <v/>
      </c>
      <c r="AN41" s="109">
        <f t="shared" si="47"/>
        <v>1.4705882352941176E-2</v>
      </c>
      <c r="AO41" s="109" t="str">
        <f t="shared" si="48"/>
        <v/>
      </c>
      <c r="AP41" s="109">
        <f t="shared" si="49"/>
        <v>1.488095238095238E-2</v>
      </c>
      <c r="AQ41" s="109" t="str">
        <f t="shared" si="50"/>
        <v/>
      </c>
      <c r="AR41" s="109" t="str">
        <f t="shared" si="51"/>
        <v/>
      </c>
      <c r="AS41" s="109" t="str">
        <f t="shared" si="52"/>
        <v/>
      </c>
      <c r="AT41" s="109" t="str">
        <f t="shared" si="53"/>
        <v/>
      </c>
      <c r="AU41" s="109" t="str">
        <f t="shared" si="54"/>
        <v/>
      </c>
      <c r="AV41" s="109" t="str">
        <f t="shared" si="55"/>
        <v/>
      </c>
      <c r="AW41" s="109" t="str">
        <f t="shared" si="56"/>
        <v/>
      </c>
      <c r="AX41" s="109" t="str">
        <f t="shared" si="57"/>
        <v/>
      </c>
      <c r="AY41" s="109" t="str">
        <f t="shared" si="58"/>
        <v/>
      </c>
      <c r="AZ41" s="109" t="str">
        <f t="shared" si="59"/>
        <v/>
      </c>
      <c r="BA41" s="109" t="str">
        <f t="shared" si="60"/>
        <v/>
      </c>
      <c r="BB41" s="109" t="str">
        <f t="shared" si="61"/>
        <v/>
      </c>
      <c r="BC41" s="109" t="str">
        <f t="shared" si="62"/>
        <v/>
      </c>
      <c r="BD41" s="109" t="str">
        <f t="shared" si="63"/>
        <v/>
      </c>
      <c r="BE41" s="109" t="str">
        <f t="shared" si="64"/>
        <v/>
      </c>
      <c r="BF41" s="109" t="str">
        <f t="shared" si="65"/>
        <v/>
      </c>
      <c r="BG41" s="109" t="str">
        <f t="shared" si="66"/>
        <v/>
      </c>
      <c r="BH41" s="109" t="str">
        <f t="shared" si="67"/>
        <v/>
      </c>
      <c r="BI41" s="109" t="str">
        <f t="shared" si="68"/>
        <v/>
      </c>
      <c r="BJ41" s="109" t="str">
        <f t="shared" si="69"/>
        <v/>
      </c>
      <c r="BK41" s="109" t="str">
        <f t="shared" si="70"/>
        <v/>
      </c>
      <c r="BL41" s="109" t="str">
        <f t="shared" si="71"/>
        <v/>
      </c>
      <c r="BM41" s="109" t="str">
        <f t="shared" si="72"/>
        <v/>
      </c>
      <c r="BN41" s="109" t="str">
        <f t="shared" si="73"/>
        <v/>
      </c>
      <c r="BO41" s="109" t="str">
        <f t="shared" si="74"/>
        <v/>
      </c>
      <c r="BP41" s="109" t="str">
        <f t="shared" si="75"/>
        <v/>
      </c>
      <c r="BQ41" s="109" t="str">
        <f t="shared" si="76"/>
        <v/>
      </c>
      <c r="BR41" s="128">
        <f t="shared" si="77"/>
        <v>2.9586834733893556E-2</v>
      </c>
    </row>
    <row r="42" spans="1:70" x14ac:dyDescent="0.2">
      <c r="A42" s="8" t="s">
        <v>166</v>
      </c>
      <c r="B42" s="9" t="s">
        <v>185</v>
      </c>
      <c r="C42" s="111">
        <v>0.5</v>
      </c>
      <c r="D42" s="111"/>
      <c r="E42" s="111"/>
      <c r="F42" s="111"/>
      <c r="G42" s="111">
        <v>0.5</v>
      </c>
      <c r="H42" s="111"/>
      <c r="I42" s="111"/>
      <c r="J42" s="111"/>
      <c r="K42" s="111"/>
      <c r="L42" s="111">
        <v>0.5</v>
      </c>
      <c r="M42" s="111"/>
      <c r="N42" s="111"/>
      <c r="O42" s="111"/>
      <c r="P42" s="111"/>
      <c r="Q42" s="111"/>
      <c r="R42" s="111"/>
      <c r="S42" s="111">
        <v>0.5</v>
      </c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2"/>
      <c r="AH42" s="106">
        <f t="shared" si="41"/>
        <v>2</v>
      </c>
      <c r="AI42" s="107">
        <f t="shared" si="42"/>
        <v>1.4705882352941175</v>
      </c>
      <c r="AJ42" s="108">
        <f t="shared" si="45"/>
        <v>8135.5882352941171</v>
      </c>
      <c r="AK42" s="279">
        <f t="shared" si="43"/>
        <v>1.4705882352941176E-2</v>
      </c>
      <c r="AL42" s="277"/>
      <c r="AM42" s="109" t="str">
        <f t="shared" si="46"/>
        <v/>
      </c>
      <c r="AN42" s="109">
        <f t="shared" si="47"/>
        <v>1.4705882352941176E-2</v>
      </c>
      <c r="AO42" s="109">
        <f t="shared" si="48"/>
        <v>0.125</v>
      </c>
      <c r="AP42" s="109">
        <f t="shared" si="49"/>
        <v>6.5476190476190479E-2</v>
      </c>
      <c r="AQ42" s="109">
        <f t="shared" si="50"/>
        <v>9.5238095238095233E-2</v>
      </c>
      <c r="AR42" s="109" t="str">
        <f t="shared" si="51"/>
        <v/>
      </c>
      <c r="AS42" s="109" t="str">
        <f t="shared" si="52"/>
        <v/>
      </c>
      <c r="AT42" s="109" t="str">
        <f t="shared" si="53"/>
        <v/>
      </c>
      <c r="AU42" s="109" t="str">
        <f t="shared" si="54"/>
        <v/>
      </c>
      <c r="AV42" s="109" t="str">
        <f t="shared" si="55"/>
        <v/>
      </c>
      <c r="AW42" s="109" t="str">
        <f t="shared" si="56"/>
        <v/>
      </c>
      <c r="AX42" s="109" t="str">
        <f t="shared" si="57"/>
        <v/>
      </c>
      <c r="AY42" s="109" t="str">
        <f t="shared" si="58"/>
        <v/>
      </c>
      <c r="AZ42" s="109" t="str">
        <f t="shared" si="59"/>
        <v/>
      </c>
      <c r="BA42" s="109" t="str">
        <f t="shared" si="60"/>
        <v/>
      </c>
      <c r="BB42" s="109" t="str">
        <f t="shared" si="61"/>
        <v/>
      </c>
      <c r="BC42" s="109" t="str">
        <f t="shared" si="62"/>
        <v/>
      </c>
      <c r="BD42" s="109" t="str">
        <f t="shared" si="63"/>
        <v/>
      </c>
      <c r="BE42" s="109" t="str">
        <f t="shared" si="64"/>
        <v/>
      </c>
      <c r="BF42" s="109" t="str">
        <f t="shared" si="65"/>
        <v/>
      </c>
      <c r="BG42" s="109" t="str">
        <f t="shared" si="66"/>
        <v/>
      </c>
      <c r="BH42" s="109" t="str">
        <f t="shared" si="67"/>
        <v/>
      </c>
      <c r="BI42" s="109" t="str">
        <f t="shared" si="68"/>
        <v/>
      </c>
      <c r="BJ42" s="109" t="str">
        <f t="shared" si="69"/>
        <v/>
      </c>
      <c r="BK42" s="109" t="str">
        <f t="shared" si="70"/>
        <v/>
      </c>
      <c r="BL42" s="109" t="str">
        <f t="shared" si="71"/>
        <v/>
      </c>
      <c r="BM42" s="109" t="str">
        <f t="shared" si="72"/>
        <v/>
      </c>
      <c r="BN42" s="109" t="str">
        <f t="shared" si="73"/>
        <v/>
      </c>
      <c r="BO42" s="109" t="str">
        <f t="shared" si="74"/>
        <v/>
      </c>
      <c r="BP42" s="109" t="str">
        <f t="shared" si="75"/>
        <v/>
      </c>
      <c r="BQ42" s="109" t="str">
        <f t="shared" si="76"/>
        <v/>
      </c>
      <c r="BR42" s="128">
        <f t="shared" si="77"/>
        <v>0.30042016806722688</v>
      </c>
    </row>
    <row r="43" spans="1:70" x14ac:dyDescent="0.2">
      <c r="A43" s="8" t="s">
        <v>171</v>
      </c>
      <c r="B43" s="9" t="s">
        <v>190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2"/>
      <c r="AH43" s="106">
        <f t="shared" si="41"/>
        <v>0</v>
      </c>
      <c r="AI43" s="107" t="str">
        <f t="shared" si="42"/>
        <v/>
      </c>
      <c r="AJ43" s="108" t="str">
        <f t="shared" si="45"/>
        <v/>
      </c>
      <c r="AK43" s="279" t="str">
        <f t="shared" si="43"/>
        <v/>
      </c>
      <c r="AL43" s="277"/>
      <c r="AM43" s="109" t="str">
        <f t="shared" si="46"/>
        <v/>
      </c>
      <c r="AN43" s="109" t="str">
        <f t="shared" si="47"/>
        <v/>
      </c>
      <c r="AO43" s="109" t="str">
        <f t="shared" si="48"/>
        <v/>
      </c>
      <c r="AP43" s="109" t="str">
        <f t="shared" si="49"/>
        <v/>
      </c>
      <c r="AQ43" s="109" t="str">
        <f t="shared" si="50"/>
        <v/>
      </c>
      <c r="AR43" s="109" t="str">
        <f t="shared" si="51"/>
        <v/>
      </c>
      <c r="AS43" s="109" t="str">
        <f t="shared" si="52"/>
        <v/>
      </c>
      <c r="AT43" s="109" t="str">
        <f t="shared" si="53"/>
        <v/>
      </c>
      <c r="AU43" s="109" t="str">
        <f t="shared" si="54"/>
        <v/>
      </c>
      <c r="AV43" s="109" t="str">
        <f t="shared" si="55"/>
        <v/>
      </c>
      <c r="AW43" s="109" t="str">
        <f t="shared" si="56"/>
        <v/>
      </c>
      <c r="AX43" s="109" t="str">
        <f t="shared" si="57"/>
        <v/>
      </c>
      <c r="AY43" s="109" t="str">
        <f t="shared" si="58"/>
        <v/>
      </c>
      <c r="AZ43" s="109" t="str">
        <f t="shared" si="59"/>
        <v/>
      </c>
      <c r="BA43" s="109" t="str">
        <f t="shared" si="60"/>
        <v/>
      </c>
      <c r="BB43" s="109" t="str">
        <f t="shared" si="61"/>
        <v/>
      </c>
      <c r="BC43" s="109" t="str">
        <f t="shared" si="62"/>
        <v/>
      </c>
      <c r="BD43" s="109" t="str">
        <f t="shared" si="63"/>
        <v/>
      </c>
      <c r="BE43" s="109" t="str">
        <f t="shared" si="64"/>
        <v/>
      </c>
      <c r="BF43" s="109" t="str">
        <f t="shared" si="65"/>
        <v/>
      </c>
      <c r="BG43" s="109" t="str">
        <f t="shared" si="66"/>
        <v/>
      </c>
      <c r="BH43" s="109" t="str">
        <f t="shared" si="67"/>
        <v/>
      </c>
      <c r="BI43" s="109" t="str">
        <f t="shared" si="68"/>
        <v/>
      </c>
      <c r="BJ43" s="109" t="str">
        <f t="shared" si="69"/>
        <v/>
      </c>
      <c r="BK43" s="109" t="str">
        <f t="shared" si="70"/>
        <v/>
      </c>
      <c r="BL43" s="109" t="str">
        <f t="shared" si="71"/>
        <v/>
      </c>
      <c r="BM43" s="109" t="str">
        <f t="shared" si="72"/>
        <v/>
      </c>
      <c r="BN43" s="109" t="str">
        <f t="shared" si="73"/>
        <v/>
      </c>
      <c r="BO43" s="109" t="str">
        <f t="shared" si="74"/>
        <v/>
      </c>
      <c r="BP43" s="109" t="str">
        <f t="shared" si="75"/>
        <v/>
      </c>
      <c r="BQ43" s="109" t="str">
        <f t="shared" si="76"/>
        <v/>
      </c>
      <c r="BR43" s="128">
        <f t="shared" si="77"/>
        <v>0</v>
      </c>
    </row>
    <row r="44" spans="1:70" x14ac:dyDescent="0.2">
      <c r="A44" s="8" t="s">
        <v>167</v>
      </c>
      <c r="B44" s="9" t="s">
        <v>186</v>
      </c>
      <c r="C44" s="111">
        <v>2</v>
      </c>
      <c r="D44" s="111">
        <v>2</v>
      </c>
      <c r="E44" s="111">
        <v>3</v>
      </c>
      <c r="F44" s="111"/>
      <c r="G44" s="111">
        <v>2</v>
      </c>
      <c r="H44" s="111">
        <v>2</v>
      </c>
      <c r="I44" s="111">
        <v>3</v>
      </c>
      <c r="J44" s="111">
        <v>3</v>
      </c>
      <c r="K44" s="111"/>
      <c r="L44" s="111">
        <v>2</v>
      </c>
      <c r="M44" s="111">
        <v>2</v>
      </c>
      <c r="N44" s="111">
        <v>3</v>
      </c>
      <c r="O44" s="111">
        <v>2</v>
      </c>
      <c r="P44" s="111">
        <v>3</v>
      </c>
      <c r="Q44" s="111">
        <v>3</v>
      </c>
      <c r="R44" s="111"/>
      <c r="S44" s="111">
        <v>2</v>
      </c>
      <c r="T44" s="111">
        <v>2</v>
      </c>
      <c r="U44" s="111">
        <v>3</v>
      </c>
      <c r="V44" s="111">
        <v>3</v>
      </c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2"/>
      <c r="AH44" s="106">
        <f t="shared" si="41"/>
        <v>42</v>
      </c>
      <c r="AI44" s="107">
        <f t="shared" si="42"/>
        <v>30.882352941176471</v>
      </c>
      <c r="AJ44" s="108">
        <f t="shared" si="45"/>
        <v>170847.35294117648</v>
      </c>
      <c r="AK44" s="279">
        <f t="shared" si="43"/>
        <v>0.30882352941176472</v>
      </c>
      <c r="AL44" s="277"/>
      <c r="AM44" s="109" t="str">
        <f t="shared" si="46"/>
        <v/>
      </c>
      <c r="AN44" s="109">
        <f t="shared" si="47"/>
        <v>0.30882352941176472</v>
      </c>
      <c r="AO44" s="109">
        <f t="shared" si="48"/>
        <v>0.15476190476190477</v>
      </c>
      <c r="AP44" s="109">
        <f t="shared" si="49"/>
        <v>0.15476190476190477</v>
      </c>
      <c r="AQ44" s="109" t="str">
        <f t="shared" si="50"/>
        <v/>
      </c>
      <c r="AR44" s="109" t="str">
        <f t="shared" si="51"/>
        <v/>
      </c>
      <c r="AS44" s="109" t="str">
        <f t="shared" si="52"/>
        <v/>
      </c>
      <c r="AT44" s="109" t="str">
        <f t="shared" si="53"/>
        <v/>
      </c>
      <c r="AU44" s="109" t="str">
        <f t="shared" si="54"/>
        <v/>
      </c>
      <c r="AV44" s="109" t="str">
        <f t="shared" si="55"/>
        <v/>
      </c>
      <c r="AW44" s="109" t="str">
        <f t="shared" si="56"/>
        <v/>
      </c>
      <c r="AX44" s="109" t="str">
        <f t="shared" si="57"/>
        <v/>
      </c>
      <c r="AY44" s="109" t="str">
        <f t="shared" si="58"/>
        <v/>
      </c>
      <c r="AZ44" s="109" t="str">
        <f t="shared" si="59"/>
        <v/>
      </c>
      <c r="BA44" s="109" t="str">
        <f t="shared" si="60"/>
        <v/>
      </c>
      <c r="BB44" s="109" t="str">
        <f t="shared" si="61"/>
        <v/>
      </c>
      <c r="BC44" s="109" t="str">
        <f t="shared" si="62"/>
        <v/>
      </c>
      <c r="BD44" s="109" t="str">
        <f t="shared" si="63"/>
        <v/>
      </c>
      <c r="BE44" s="109" t="str">
        <f t="shared" si="64"/>
        <v/>
      </c>
      <c r="BF44" s="109" t="str">
        <f t="shared" si="65"/>
        <v/>
      </c>
      <c r="BG44" s="109" t="str">
        <f t="shared" si="66"/>
        <v/>
      </c>
      <c r="BH44" s="109" t="str">
        <f t="shared" si="67"/>
        <v/>
      </c>
      <c r="BI44" s="109" t="str">
        <f t="shared" si="68"/>
        <v/>
      </c>
      <c r="BJ44" s="109" t="str">
        <f t="shared" si="69"/>
        <v/>
      </c>
      <c r="BK44" s="109" t="str">
        <f t="shared" si="70"/>
        <v/>
      </c>
      <c r="BL44" s="109" t="str">
        <f t="shared" si="71"/>
        <v/>
      </c>
      <c r="BM44" s="109" t="str">
        <f t="shared" si="72"/>
        <v/>
      </c>
      <c r="BN44" s="109" t="str">
        <f t="shared" si="73"/>
        <v/>
      </c>
      <c r="BO44" s="109" t="str">
        <f t="shared" si="74"/>
        <v/>
      </c>
      <c r="BP44" s="109" t="str">
        <f t="shared" si="75"/>
        <v/>
      </c>
      <c r="BQ44" s="109" t="str">
        <f t="shared" si="76"/>
        <v/>
      </c>
      <c r="BR44" s="128">
        <f t="shared" si="77"/>
        <v>0.61834733893557425</v>
      </c>
    </row>
    <row r="45" spans="1:70" x14ac:dyDescent="0.2">
      <c r="A45" s="8" t="s">
        <v>168</v>
      </c>
      <c r="B45" s="9" t="s">
        <v>187</v>
      </c>
      <c r="C45" s="111">
        <v>1</v>
      </c>
      <c r="D45" s="111"/>
      <c r="E45" s="111"/>
      <c r="F45" s="111"/>
      <c r="G45" s="111">
        <v>1</v>
      </c>
      <c r="H45" s="111"/>
      <c r="I45" s="111"/>
      <c r="J45" s="111"/>
      <c r="K45" s="111"/>
      <c r="L45" s="111">
        <v>1</v>
      </c>
      <c r="M45" s="111"/>
      <c r="N45" s="111"/>
      <c r="O45" s="111"/>
      <c r="P45" s="111"/>
      <c r="Q45" s="111"/>
      <c r="R45" s="111"/>
      <c r="S45" s="111">
        <v>1</v>
      </c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2"/>
      <c r="AH45" s="106">
        <f t="shared" si="41"/>
        <v>4</v>
      </c>
      <c r="AI45" s="107">
        <f t="shared" si="42"/>
        <v>2.9411764705882351</v>
      </c>
      <c r="AJ45" s="108">
        <f t="shared" si="45"/>
        <v>16271.176470588234</v>
      </c>
      <c r="AK45" s="279">
        <f t="shared" si="43"/>
        <v>2.9411764705882353E-2</v>
      </c>
      <c r="AL45" s="277"/>
      <c r="AM45" s="109" t="str">
        <f t="shared" si="46"/>
        <v/>
      </c>
      <c r="AN45" s="109">
        <f t="shared" si="47"/>
        <v>2.9411764705882353E-2</v>
      </c>
      <c r="AO45" s="109">
        <f t="shared" si="48"/>
        <v>5.0595238095238096E-2</v>
      </c>
      <c r="AP45" s="109">
        <f t="shared" si="49"/>
        <v>4.4642857142857144E-2</v>
      </c>
      <c r="AQ45" s="109" t="str">
        <f t="shared" si="50"/>
        <v/>
      </c>
      <c r="AR45" s="109" t="str">
        <f t="shared" si="51"/>
        <v/>
      </c>
      <c r="AS45" s="109" t="str">
        <f t="shared" si="52"/>
        <v/>
      </c>
      <c r="AT45" s="109" t="str">
        <f t="shared" si="53"/>
        <v/>
      </c>
      <c r="AU45" s="109" t="str">
        <f t="shared" si="54"/>
        <v/>
      </c>
      <c r="AV45" s="109" t="str">
        <f t="shared" si="55"/>
        <v/>
      </c>
      <c r="AW45" s="109" t="str">
        <f t="shared" si="56"/>
        <v/>
      </c>
      <c r="AX45" s="109" t="str">
        <f t="shared" si="57"/>
        <v/>
      </c>
      <c r="AY45" s="109" t="str">
        <f t="shared" si="58"/>
        <v/>
      </c>
      <c r="AZ45" s="109" t="str">
        <f t="shared" si="59"/>
        <v/>
      </c>
      <c r="BA45" s="109" t="str">
        <f t="shared" si="60"/>
        <v/>
      </c>
      <c r="BB45" s="109" t="str">
        <f t="shared" si="61"/>
        <v/>
      </c>
      <c r="BC45" s="109" t="str">
        <f t="shared" si="62"/>
        <v/>
      </c>
      <c r="BD45" s="109" t="str">
        <f t="shared" si="63"/>
        <v/>
      </c>
      <c r="BE45" s="109" t="str">
        <f t="shared" si="64"/>
        <v/>
      </c>
      <c r="BF45" s="109" t="str">
        <f t="shared" si="65"/>
        <v/>
      </c>
      <c r="BG45" s="109" t="str">
        <f t="shared" si="66"/>
        <v/>
      </c>
      <c r="BH45" s="109" t="str">
        <f t="shared" si="67"/>
        <v/>
      </c>
      <c r="BI45" s="109" t="str">
        <f t="shared" si="68"/>
        <v/>
      </c>
      <c r="BJ45" s="109" t="str">
        <f t="shared" si="69"/>
        <v/>
      </c>
      <c r="BK45" s="109" t="str">
        <f t="shared" si="70"/>
        <v/>
      </c>
      <c r="BL45" s="109" t="str">
        <f t="shared" si="71"/>
        <v/>
      </c>
      <c r="BM45" s="109" t="str">
        <f t="shared" si="72"/>
        <v/>
      </c>
      <c r="BN45" s="109" t="str">
        <f t="shared" si="73"/>
        <v/>
      </c>
      <c r="BO45" s="109" t="str">
        <f t="shared" si="74"/>
        <v/>
      </c>
      <c r="BP45" s="109" t="str">
        <f t="shared" si="75"/>
        <v/>
      </c>
      <c r="BQ45" s="109" t="str">
        <f t="shared" si="76"/>
        <v/>
      </c>
      <c r="BR45" s="128">
        <f t="shared" si="77"/>
        <v>0.12464985994397759</v>
      </c>
    </row>
    <row r="46" spans="1:70" x14ac:dyDescent="0.2">
      <c r="A46" s="8" t="s">
        <v>169</v>
      </c>
      <c r="B46" s="9" t="s">
        <v>188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2"/>
      <c r="AH46" s="106">
        <f t="shared" si="41"/>
        <v>0</v>
      </c>
      <c r="AI46" s="107" t="str">
        <f t="shared" si="42"/>
        <v/>
      </c>
      <c r="AJ46" s="108" t="str">
        <f t="shared" si="45"/>
        <v/>
      </c>
      <c r="AK46" s="279" t="str">
        <f t="shared" si="43"/>
        <v/>
      </c>
      <c r="AL46" s="277"/>
      <c r="AM46" s="109" t="str">
        <f t="shared" si="46"/>
        <v/>
      </c>
      <c r="AN46" s="109" t="str">
        <f t="shared" si="47"/>
        <v/>
      </c>
      <c r="AO46" s="109" t="str">
        <f t="shared" si="48"/>
        <v/>
      </c>
      <c r="AP46" s="109">
        <f t="shared" si="49"/>
        <v>0.13690476190476192</v>
      </c>
      <c r="AQ46" s="109" t="str">
        <f t="shared" si="50"/>
        <v/>
      </c>
      <c r="AR46" s="109" t="str">
        <f t="shared" si="51"/>
        <v/>
      </c>
      <c r="AS46" s="109" t="str">
        <f t="shared" si="52"/>
        <v/>
      </c>
      <c r="AT46" s="109" t="str">
        <f t="shared" si="53"/>
        <v/>
      </c>
      <c r="AU46" s="109" t="str">
        <f t="shared" si="54"/>
        <v/>
      </c>
      <c r="AV46" s="109" t="str">
        <f t="shared" si="55"/>
        <v/>
      </c>
      <c r="AW46" s="109" t="str">
        <f t="shared" si="56"/>
        <v/>
      </c>
      <c r="AX46" s="109" t="str">
        <f t="shared" si="57"/>
        <v/>
      </c>
      <c r="AY46" s="109" t="str">
        <f t="shared" si="58"/>
        <v/>
      </c>
      <c r="AZ46" s="109" t="str">
        <f t="shared" si="59"/>
        <v/>
      </c>
      <c r="BA46" s="109" t="str">
        <f t="shared" si="60"/>
        <v/>
      </c>
      <c r="BB46" s="109" t="str">
        <f t="shared" si="61"/>
        <v/>
      </c>
      <c r="BC46" s="109" t="str">
        <f t="shared" si="62"/>
        <v/>
      </c>
      <c r="BD46" s="109" t="str">
        <f t="shared" si="63"/>
        <v/>
      </c>
      <c r="BE46" s="109" t="str">
        <f t="shared" si="64"/>
        <v/>
      </c>
      <c r="BF46" s="109" t="str">
        <f t="shared" si="65"/>
        <v/>
      </c>
      <c r="BG46" s="109" t="str">
        <f t="shared" si="66"/>
        <v/>
      </c>
      <c r="BH46" s="109" t="str">
        <f t="shared" si="67"/>
        <v/>
      </c>
      <c r="BI46" s="109" t="str">
        <f t="shared" si="68"/>
        <v/>
      </c>
      <c r="BJ46" s="109" t="str">
        <f t="shared" si="69"/>
        <v/>
      </c>
      <c r="BK46" s="109" t="str">
        <f t="shared" si="70"/>
        <v/>
      </c>
      <c r="BL46" s="109" t="str">
        <f t="shared" si="71"/>
        <v/>
      </c>
      <c r="BM46" s="109" t="str">
        <f t="shared" si="72"/>
        <v/>
      </c>
      <c r="BN46" s="109" t="str">
        <f t="shared" si="73"/>
        <v/>
      </c>
      <c r="BO46" s="109" t="str">
        <f t="shared" si="74"/>
        <v/>
      </c>
      <c r="BP46" s="109" t="str">
        <f t="shared" si="75"/>
        <v/>
      </c>
      <c r="BQ46" s="109" t="str">
        <f t="shared" si="76"/>
        <v/>
      </c>
      <c r="BR46" s="128">
        <f t="shared" si="77"/>
        <v>0.13690476190476192</v>
      </c>
    </row>
    <row r="47" spans="1:70" x14ac:dyDescent="0.2">
      <c r="A47" s="8" t="s">
        <v>170</v>
      </c>
      <c r="B47" s="9" t="s">
        <v>189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2"/>
      <c r="AH47" s="106">
        <f t="shared" si="41"/>
        <v>0</v>
      </c>
      <c r="AI47" s="107" t="str">
        <f t="shared" si="42"/>
        <v/>
      </c>
      <c r="AJ47" s="108" t="str">
        <f t="shared" si="45"/>
        <v/>
      </c>
      <c r="AK47" s="279" t="str">
        <f t="shared" si="43"/>
        <v/>
      </c>
      <c r="AL47" s="277"/>
      <c r="AM47" s="109" t="str">
        <f t="shared" si="46"/>
        <v/>
      </c>
      <c r="AN47" s="109" t="str">
        <f t="shared" si="47"/>
        <v/>
      </c>
      <c r="AO47" s="109" t="str">
        <f t="shared" si="48"/>
        <v/>
      </c>
      <c r="AP47" s="109" t="str">
        <f t="shared" si="49"/>
        <v/>
      </c>
      <c r="AQ47" s="109" t="str">
        <f t="shared" si="50"/>
        <v/>
      </c>
      <c r="AR47" s="109">
        <f t="shared" si="51"/>
        <v>0.40476190476190477</v>
      </c>
      <c r="AS47" s="109" t="str">
        <f t="shared" si="52"/>
        <v/>
      </c>
      <c r="AT47" s="109" t="str">
        <f t="shared" si="53"/>
        <v/>
      </c>
      <c r="AU47" s="109" t="str">
        <f t="shared" si="54"/>
        <v/>
      </c>
      <c r="AV47" s="109" t="str">
        <f t="shared" si="55"/>
        <v/>
      </c>
      <c r="AW47" s="109" t="str">
        <f t="shared" si="56"/>
        <v/>
      </c>
      <c r="AX47" s="109" t="str">
        <f t="shared" si="57"/>
        <v/>
      </c>
      <c r="AY47" s="109" t="str">
        <f t="shared" si="58"/>
        <v/>
      </c>
      <c r="AZ47" s="109" t="str">
        <f t="shared" si="59"/>
        <v/>
      </c>
      <c r="BA47" s="109" t="str">
        <f t="shared" si="60"/>
        <v/>
      </c>
      <c r="BB47" s="109" t="str">
        <f t="shared" si="61"/>
        <v/>
      </c>
      <c r="BC47" s="109" t="str">
        <f t="shared" si="62"/>
        <v/>
      </c>
      <c r="BD47" s="109" t="str">
        <f t="shared" si="63"/>
        <v/>
      </c>
      <c r="BE47" s="109" t="str">
        <f t="shared" si="64"/>
        <v/>
      </c>
      <c r="BF47" s="109" t="str">
        <f t="shared" si="65"/>
        <v/>
      </c>
      <c r="BG47" s="109" t="str">
        <f t="shared" si="66"/>
        <v/>
      </c>
      <c r="BH47" s="109" t="str">
        <f t="shared" si="67"/>
        <v/>
      </c>
      <c r="BI47" s="109" t="str">
        <f t="shared" si="68"/>
        <v/>
      </c>
      <c r="BJ47" s="109" t="str">
        <f t="shared" si="69"/>
        <v/>
      </c>
      <c r="BK47" s="109" t="str">
        <f t="shared" si="70"/>
        <v/>
      </c>
      <c r="BL47" s="109" t="str">
        <f t="shared" si="71"/>
        <v/>
      </c>
      <c r="BM47" s="109" t="str">
        <f t="shared" si="72"/>
        <v/>
      </c>
      <c r="BN47" s="109" t="str">
        <f t="shared" si="73"/>
        <v/>
      </c>
      <c r="BO47" s="109" t="str">
        <f t="shared" si="74"/>
        <v/>
      </c>
      <c r="BP47" s="109" t="str">
        <f t="shared" si="75"/>
        <v/>
      </c>
      <c r="BQ47" s="109" t="str">
        <f t="shared" si="76"/>
        <v/>
      </c>
      <c r="BR47" s="128">
        <f t="shared" si="77"/>
        <v>0.40476190476190477</v>
      </c>
    </row>
    <row r="48" spans="1:70" x14ac:dyDescent="0.2">
      <c r="A48" s="8" t="s">
        <v>173</v>
      </c>
      <c r="B48" s="10" t="s">
        <v>192</v>
      </c>
      <c r="C48" s="111">
        <v>0.5</v>
      </c>
      <c r="D48" s="111">
        <v>1</v>
      </c>
      <c r="E48" s="111"/>
      <c r="F48" s="111"/>
      <c r="G48" s="111">
        <v>0.5</v>
      </c>
      <c r="H48" s="111">
        <v>1</v>
      </c>
      <c r="I48" s="111"/>
      <c r="J48" s="111"/>
      <c r="K48" s="111"/>
      <c r="L48" s="111">
        <v>0.5</v>
      </c>
      <c r="M48" s="111">
        <v>1</v>
      </c>
      <c r="N48" s="111"/>
      <c r="O48" s="111">
        <v>1</v>
      </c>
      <c r="P48" s="111"/>
      <c r="Q48" s="111"/>
      <c r="R48" s="111"/>
      <c r="S48" s="111">
        <v>0.5</v>
      </c>
      <c r="T48" s="111">
        <v>1</v>
      </c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2"/>
      <c r="AH48" s="106">
        <f t="shared" si="41"/>
        <v>7</v>
      </c>
      <c r="AI48" s="107">
        <f t="shared" si="42"/>
        <v>5.1470588235294112</v>
      </c>
      <c r="AJ48" s="108">
        <f t="shared" si="45"/>
        <v>28474.558823529409</v>
      </c>
      <c r="AK48" s="279">
        <f t="shared" si="43"/>
        <v>5.1470588235294115E-2</v>
      </c>
      <c r="AL48" s="277"/>
      <c r="AM48" s="109">
        <f t="shared" si="46"/>
        <v>6.006006006006006E-2</v>
      </c>
      <c r="AN48" s="109">
        <f t="shared" si="47"/>
        <v>5.1470588235294115E-2</v>
      </c>
      <c r="AO48" s="109">
        <f t="shared" si="48"/>
        <v>9.5238095238095233E-2</v>
      </c>
      <c r="AP48" s="109">
        <f t="shared" si="49"/>
        <v>0.14285714285714285</v>
      </c>
      <c r="AQ48" s="109" t="str">
        <f t="shared" si="50"/>
        <v/>
      </c>
      <c r="AR48" s="109" t="str">
        <f t="shared" si="51"/>
        <v/>
      </c>
      <c r="AS48" s="109" t="str">
        <f t="shared" si="52"/>
        <v/>
      </c>
      <c r="AT48" s="109" t="str">
        <f t="shared" si="53"/>
        <v/>
      </c>
      <c r="AU48" s="109" t="str">
        <f t="shared" si="54"/>
        <v/>
      </c>
      <c r="AV48" s="109" t="str">
        <f t="shared" si="55"/>
        <v/>
      </c>
      <c r="AW48" s="109" t="str">
        <f t="shared" si="56"/>
        <v/>
      </c>
      <c r="AX48" s="109" t="str">
        <f t="shared" si="57"/>
        <v/>
      </c>
      <c r="AY48" s="109" t="str">
        <f t="shared" si="58"/>
        <v/>
      </c>
      <c r="AZ48" s="109" t="str">
        <f t="shared" si="59"/>
        <v/>
      </c>
      <c r="BA48" s="109" t="str">
        <f t="shared" si="60"/>
        <v/>
      </c>
      <c r="BB48" s="109" t="str">
        <f t="shared" si="61"/>
        <v/>
      </c>
      <c r="BC48" s="109" t="str">
        <f t="shared" si="62"/>
        <v/>
      </c>
      <c r="BD48" s="109" t="str">
        <f t="shared" si="63"/>
        <v/>
      </c>
      <c r="BE48" s="109" t="str">
        <f t="shared" si="64"/>
        <v/>
      </c>
      <c r="BF48" s="109" t="str">
        <f t="shared" si="65"/>
        <v/>
      </c>
      <c r="BG48" s="109" t="str">
        <f t="shared" si="66"/>
        <v/>
      </c>
      <c r="BH48" s="109" t="str">
        <f t="shared" si="67"/>
        <v/>
      </c>
      <c r="BI48" s="109" t="str">
        <f t="shared" si="68"/>
        <v/>
      </c>
      <c r="BJ48" s="109" t="str">
        <f t="shared" si="69"/>
        <v/>
      </c>
      <c r="BK48" s="109" t="str">
        <f t="shared" si="70"/>
        <v/>
      </c>
      <c r="BL48" s="109" t="str">
        <f t="shared" si="71"/>
        <v/>
      </c>
      <c r="BM48" s="109" t="str">
        <f t="shared" si="72"/>
        <v/>
      </c>
      <c r="BN48" s="109" t="str">
        <f t="shared" si="73"/>
        <v/>
      </c>
      <c r="BO48" s="109" t="str">
        <f t="shared" si="74"/>
        <v/>
      </c>
      <c r="BP48" s="109" t="str">
        <f t="shared" si="75"/>
        <v/>
      </c>
      <c r="BQ48" s="109" t="str">
        <f t="shared" si="76"/>
        <v/>
      </c>
      <c r="BR48" s="128">
        <f t="shared" si="77"/>
        <v>0.34962588639059222</v>
      </c>
    </row>
    <row r="49" spans="1:70" x14ac:dyDescent="0.2">
      <c r="A49" s="8" t="s">
        <v>172</v>
      </c>
      <c r="B49" s="9" t="s">
        <v>191</v>
      </c>
      <c r="C49" s="111">
        <v>0.5</v>
      </c>
      <c r="D49" s="111">
        <v>1</v>
      </c>
      <c r="E49" s="111">
        <v>1</v>
      </c>
      <c r="F49" s="111"/>
      <c r="G49" s="111">
        <v>0.5</v>
      </c>
      <c r="H49" s="111">
        <v>1</v>
      </c>
      <c r="I49" s="111">
        <v>1</v>
      </c>
      <c r="J49" s="111">
        <v>1</v>
      </c>
      <c r="K49" s="111"/>
      <c r="L49" s="111">
        <v>0.5</v>
      </c>
      <c r="M49" s="111">
        <v>1</v>
      </c>
      <c r="N49" s="111">
        <v>1</v>
      </c>
      <c r="O49" s="111">
        <v>1</v>
      </c>
      <c r="P49" s="111">
        <v>1</v>
      </c>
      <c r="Q49" s="111">
        <v>1</v>
      </c>
      <c r="R49" s="111"/>
      <c r="S49" s="111">
        <v>0.5</v>
      </c>
      <c r="T49" s="111">
        <v>1</v>
      </c>
      <c r="U49" s="111">
        <v>1</v>
      </c>
      <c r="V49" s="111">
        <v>1</v>
      </c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2"/>
      <c r="AH49" s="106">
        <f t="shared" si="41"/>
        <v>15</v>
      </c>
      <c r="AI49" s="107">
        <f t="shared" si="42"/>
        <v>11.029411764705882</v>
      </c>
      <c r="AJ49" s="108">
        <f t="shared" si="45"/>
        <v>61016.911764705881</v>
      </c>
      <c r="AK49" s="279">
        <f t="shared" si="43"/>
        <v>0.11029411764705882</v>
      </c>
      <c r="AL49" s="277"/>
      <c r="AM49" s="109">
        <f t="shared" si="46"/>
        <v>4.2042042042042045E-2</v>
      </c>
      <c r="AN49" s="109">
        <f t="shared" si="47"/>
        <v>0.11029411764705882</v>
      </c>
      <c r="AO49" s="109">
        <f t="shared" si="48"/>
        <v>0.125</v>
      </c>
      <c r="AP49" s="109">
        <f t="shared" si="49"/>
        <v>7.7380952380952384E-2</v>
      </c>
      <c r="AQ49" s="109" t="str">
        <f t="shared" si="50"/>
        <v/>
      </c>
      <c r="AR49" s="109" t="str">
        <f t="shared" si="51"/>
        <v/>
      </c>
      <c r="AS49" s="109" t="str">
        <f t="shared" si="52"/>
        <v/>
      </c>
      <c r="AT49" s="109" t="str">
        <f t="shared" si="53"/>
        <v/>
      </c>
      <c r="AU49" s="109" t="str">
        <f t="shared" si="54"/>
        <v/>
      </c>
      <c r="AV49" s="109" t="str">
        <f t="shared" si="55"/>
        <v/>
      </c>
      <c r="AW49" s="109" t="str">
        <f t="shared" si="56"/>
        <v/>
      </c>
      <c r="AX49" s="109" t="str">
        <f t="shared" si="57"/>
        <v/>
      </c>
      <c r="AY49" s="109" t="str">
        <f t="shared" si="58"/>
        <v/>
      </c>
      <c r="AZ49" s="109" t="str">
        <f t="shared" si="59"/>
        <v/>
      </c>
      <c r="BA49" s="109" t="str">
        <f t="shared" si="60"/>
        <v/>
      </c>
      <c r="BB49" s="109" t="str">
        <f t="shared" si="61"/>
        <v/>
      </c>
      <c r="BC49" s="109" t="str">
        <f t="shared" si="62"/>
        <v/>
      </c>
      <c r="BD49" s="109" t="str">
        <f t="shared" si="63"/>
        <v/>
      </c>
      <c r="BE49" s="109" t="str">
        <f t="shared" si="64"/>
        <v/>
      </c>
      <c r="BF49" s="109" t="str">
        <f t="shared" si="65"/>
        <v/>
      </c>
      <c r="BG49" s="109" t="str">
        <f t="shared" si="66"/>
        <v/>
      </c>
      <c r="BH49" s="109" t="str">
        <f t="shared" si="67"/>
        <v/>
      </c>
      <c r="BI49" s="109" t="str">
        <f t="shared" si="68"/>
        <v/>
      </c>
      <c r="BJ49" s="109" t="str">
        <f t="shared" si="69"/>
        <v/>
      </c>
      <c r="BK49" s="109" t="str">
        <f t="shared" si="70"/>
        <v/>
      </c>
      <c r="BL49" s="109" t="str">
        <f t="shared" si="71"/>
        <v/>
      </c>
      <c r="BM49" s="109" t="str">
        <f t="shared" si="72"/>
        <v/>
      </c>
      <c r="BN49" s="109" t="str">
        <f t="shared" si="73"/>
        <v/>
      </c>
      <c r="BO49" s="109" t="str">
        <f t="shared" si="74"/>
        <v/>
      </c>
      <c r="BP49" s="109" t="str">
        <f t="shared" si="75"/>
        <v/>
      </c>
      <c r="BQ49" s="109" t="str">
        <f t="shared" si="76"/>
        <v/>
      </c>
      <c r="BR49" s="128">
        <f t="shared" si="77"/>
        <v>0.35471711207005324</v>
      </c>
    </row>
    <row r="50" spans="1:70" x14ac:dyDescent="0.2">
      <c r="A50" s="8" t="s">
        <v>174</v>
      </c>
      <c r="B50" s="10" t="s">
        <v>193</v>
      </c>
      <c r="C50" s="111">
        <v>0.5</v>
      </c>
      <c r="D50" s="111">
        <v>1</v>
      </c>
      <c r="E50" s="111">
        <v>1</v>
      </c>
      <c r="F50" s="111"/>
      <c r="G50" s="111">
        <v>0.5</v>
      </c>
      <c r="H50" s="111">
        <v>1</v>
      </c>
      <c r="I50" s="111">
        <v>1</v>
      </c>
      <c r="J50" s="111">
        <v>1</v>
      </c>
      <c r="K50" s="111"/>
      <c r="L50" s="111">
        <v>0.5</v>
      </c>
      <c r="M50" s="111">
        <v>1</v>
      </c>
      <c r="N50" s="111">
        <v>1</v>
      </c>
      <c r="O50" s="111">
        <v>1</v>
      </c>
      <c r="P50" s="111">
        <v>1</v>
      </c>
      <c r="Q50" s="111">
        <v>1</v>
      </c>
      <c r="R50" s="111"/>
      <c r="S50" s="111">
        <v>0.5</v>
      </c>
      <c r="T50" s="111">
        <v>1</v>
      </c>
      <c r="U50" s="111">
        <v>1</v>
      </c>
      <c r="V50" s="111">
        <v>1</v>
      </c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2"/>
      <c r="AH50" s="106">
        <f t="shared" si="41"/>
        <v>15</v>
      </c>
      <c r="AI50" s="107">
        <f t="shared" si="42"/>
        <v>11.029411764705882</v>
      </c>
      <c r="AJ50" s="108">
        <f t="shared" si="45"/>
        <v>61016.911764705881</v>
      </c>
      <c r="AK50" s="279">
        <f t="shared" si="43"/>
        <v>0.11029411764705882</v>
      </c>
      <c r="AL50" s="277"/>
      <c r="AM50" s="109" t="str">
        <f t="shared" si="46"/>
        <v/>
      </c>
      <c r="AN50" s="109">
        <f t="shared" si="47"/>
        <v>0.11029411764705882</v>
      </c>
      <c r="AO50" s="109">
        <f t="shared" si="48"/>
        <v>5.0595238095238096E-2</v>
      </c>
      <c r="AP50" s="109">
        <f t="shared" si="49"/>
        <v>2.976190476190476E-2</v>
      </c>
      <c r="AQ50" s="109" t="str">
        <f t="shared" si="50"/>
        <v/>
      </c>
      <c r="AR50" s="109" t="str">
        <f t="shared" si="51"/>
        <v/>
      </c>
      <c r="AS50" s="109" t="str">
        <f t="shared" si="52"/>
        <v/>
      </c>
      <c r="AT50" s="109" t="str">
        <f t="shared" si="53"/>
        <v/>
      </c>
      <c r="AU50" s="109" t="str">
        <f t="shared" si="54"/>
        <v/>
      </c>
      <c r="AV50" s="109" t="str">
        <f t="shared" si="55"/>
        <v/>
      </c>
      <c r="AW50" s="109" t="str">
        <f t="shared" si="56"/>
        <v/>
      </c>
      <c r="AX50" s="109" t="str">
        <f t="shared" si="57"/>
        <v/>
      </c>
      <c r="AY50" s="109" t="str">
        <f t="shared" si="58"/>
        <v/>
      </c>
      <c r="AZ50" s="109" t="str">
        <f t="shared" si="59"/>
        <v/>
      </c>
      <c r="BA50" s="109" t="str">
        <f t="shared" si="60"/>
        <v/>
      </c>
      <c r="BB50" s="109" t="str">
        <f t="shared" si="61"/>
        <v/>
      </c>
      <c r="BC50" s="109" t="str">
        <f t="shared" si="62"/>
        <v/>
      </c>
      <c r="BD50" s="109" t="str">
        <f t="shared" si="63"/>
        <v/>
      </c>
      <c r="BE50" s="109" t="str">
        <f t="shared" si="64"/>
        <v/>
      </c>
      <c r="BF50" s="109" t="str">
        <f t="shared" si="65"/>
        <v/>
      </c>
      <c r="BG50" s="109" t="str">
        <f t="shared" si="66"/>
        <v/>
      </c>
      <c r="BH50" s="109" t="str">
        <f t="shared" si="67"/>
        <v/>
      </c>
      <c r="BI50" s="109" t="str">
        <f t="shared" si="68"/>
        <v/>
      </c>
      <c r="BJ50" s="109" t="str">
        <f t="shared" si="69"/>
        <v/>
      </c>
      <c r="BK50" s="109" t="str">
        <f t="shared" si="70"/>
        <v/>
      </c>
      <c r="BL50" s="109" t="str">
        <f t="shared" si="71"/>
        <v/>
      </c>
      <c r="BM50" s="109" t="str">
        <f t="shared" si="72"/>
        <v/>
      </c>
      <c r="BN50" s="109" t="str">
        <f t="shared" si="73"/>
        <v/>
      </c>
      <c r="BO50" s="109" t="str">
        <f t="shared" si="74"/>
        <v/>
      </c>
      <c r="BP50" s="109" t="str">
        <f t="shared" si="75"/>
        <v/>
      </c>
      <c r="BQ50" s="109" t="str">
        <f t="shared" si="76"/>
        <v/>
      </c>
      <c r="BR50" s="128">
        <f t="shared" si="77"/>
        <v>0.19065126050420167</v>
      </c>
    </row>
    <row r="51" spans="1:70" x14ac:dyDescent="0.2">
      <c r="A51" s="8" t="s">
        <v>175</v>
      </c>
      <c r="B51" s="10" t="s">
        <v>194</v>
      </c>
      <c r="C51" s="111">
        <v>1</v>
      </c>
      <c r="D51" s="111"/>
      <c r="E51" s="111"/>
      <c r="F51" s="111"/>
      <c r="G51" s="111">
        <v>1</v>
      </c>
      <c r="H51" s="111"/>
      <c r="I51" s="111"/>
      <c r="J51" s="111"/>
      <c r="K51" s="111"/>
      <c r="L51" s="111">
        <v>1</v>
      </c>
      <c r="M51" s="111"/>
      <c r="N51" s="111"/>
      <c r="O51" s="111"/>
      <c r="P51" s="111"/>
      <c r="Q51" s="111"/>
      <c r="R51" s="111"/>
      <c r="S51" s="111">
        <v>1</v>
      </c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2"/>
      <c r="AH51" s="106">
        <f t="shared" si="41"/>
        <v>4</v>
      </c>
      <c r="AI51" s="107">
        <f t="shared" si="42"/>
        <v>2.9411764705882351</v>
      </c>
      <c r="AJ51" s="108">
        <f t="shared" si="45"/>
        <v>16271.176470588234</v>
      </c>
      <c r="AK51" s="279">
        <f t="shared" si="43"/>
        <v>2.9411764705882353E-2</v>
      </c>
      <c r="AL51" s="277"/>
      <c r="AM51" s="109">
        <f t="shared" si="46"/>
        <v>9.0090090090090089E-3</v>
      </c>
      <c r="AN51" s="109">
        <f t="shared" si="47"/>
        <v>2.9411764705882353E-2</v>
      </c>
      <c r="AO51" s="109">
        <f t="shared" si="48"/>
        <v>0.15476190476190477</v>
      </c>
      <c r="AP51" s="109">
        <f t="shared" si="49"/>
        <v>1.488095238095238E-2</v>
      </c>
      <c r="AQ51" s="109" t="str">
        <f t="shared" si="50"/>
        <v/>
      </c>
      <c r="AR51" s="109">
        <f t="shared" si="51"/>
        <v>0.25595238095238093</v>
      </c>
      <c r="AS51" s="109" t="str">
        <f t="shared" si="52"/>
        <v/>
      </c>
      <c r="AT51" s="109">
        <f t="shared" si="53"/>
        <v>0.25</v>
      </c>
      <c r="AU51" s="109" t="str">
        <f t="shared" si="54"/>
        <v/>
      </c>
      <c r="AV51" s="109" t="str">
        <f t="shared" si="55"/>
        <v/>
      </c>
      <c r="AW51" s="109" t="str">
        <f t="shared" si="56"/>
        <v/>
      </c>
      <c r="AX51" s="109" t="str">
        <f t="shared" si="57"/>
        <v/>
      </c>
      <c r="AY51" s="109" t="str">
        <f t="shared" si="58"/>
        <v/>
      </c>
      <c r="AZ51" s="109" t="str">
        <f t="shared" si="59"/>
        <v/>
      </c>
      <c r="BA51" s="109" t="str">
        <f t="shared" si="60"/>
        <v/>
      </c>
      <c r="BB51" s="109" t="str">
        <f t="shared" si="61"/>
        <v/>
      </c>
      <c r="BC51" s="109" t="str">
        <f t="shared" si="62"/>
        <v/>
      </c>
      <c r="BD51" s="109" t="str">
        <f t="shared" si="63"/>
        <v/>
      </c>
      <c r="BE51" s="109" t="str">
        <f t="shared" si="64"/>
        <v/>
      </c>
      <c r="BF51" s="109" t="str">
        <f t="shared" si="65"/>
        <v/>
      </c>
      <c r="BG51" s="109" t="str">
        <f t="shared" si="66"/>
        <v/>
      </c>
      <c r="BH51" s="109" t="str">
        <f t="shared" si="67"/>
        <v/>
      </c>
      <c r="BI51" s="109" t="str">
        <f t="shared" si="68"/>
        <v/>
      </c>
      <c r="BJ51" s="109" t="str">
        <f t="shared" si="69"/>
        <v/>
      </c>
      <c r="BK51" s="109" t="str">
        <f t="shared" si="70"/>
        <v/>
      </c>
      <c r="BL51" s="109" t="str">
        <f t="shared" si="71"/>
        <v/>
      </c>
      <c r="BM51" s="109" t="str">
        <f t="shared" si="72"/>
        <v/>
      </c>
      <c r="BN51" s="109" t="str">
        <f t="shared" si="73"/>
        <v/>
      </c>
      <c r="BO51" s="109" t="str">
        <f t="shared" si="74"/>
        <v/>
      </c>
      <c r="BP51" s="109" t="str">
        <f t="shared" si="75"/>
        <v/>
      </c>
      <c r="BQ51" s="109" t="str">
        <f t="shared" si="76"/>
        <v/>
      </c>
      <c r="BR51" s="128">
        <f t="shared" si="77"/>
        <v>0.71401601181012941</v>
      </c>
    </row>
    <row r="52" spans="1:70" x14ac:dyDescent="0.2">
      <c r="A52" s="8" t="s">
        <v>176</v>
      </c>
      <c r="B52" s="10" t="s">
        <v>195</v>
      </c>
      <c r="C52" s="111">
        <v>0.5</v>
      </c>
      <c r="D52" s="111"/>
      <c r="E52" s="111">
        <v>1</v>
      </c>
      <c r="F52" s="111"/>
      <c r="G52" s="111">
        <v>0.5</v>
      </c>
      <c r="H52" s="111"/>
      <c r="I52" s="111">
        <v>1</v>
      </c>
      <c r="J52" s="111">
        <v>1</v>
      </c>
      <c r="K52" s="111"/>
      <c r="L52" s="111">
        <v>0.5</v>
      </c>
      <c r="M52" s="111"/>
      <c r="N52" s="111">
        <v>1</v>
      </c>
      <c r="O52" s="111"/>
      <c r="P52" s="111">
        <v>1</v>
      </c>
      <c r="Q52" s="111">
        <v>1</v>
      </c>
      <c r="R52" s="111"/>
      <c r="S52" s="111">
        <v>0.5</v>
      </c>
      <c r="T52" s="111"/>
      <c r="U52" s="111">
        <v>1</v>
      </c>
      <c r="V52" s="111">
        <v>1</v>
      </c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2"/>
      <c r="AH52" s="106">
        <f t="shared" si="41"/>
        <v>10</v>
      </c>
      <c r="AI52" s="107">
        <f t="shared" si="42"/>
        <v>7.3529411764705888</v>
      </c>
      <c r="AJ52" s="108">
        <f t="shared" si="45"/>
        <v>40677.941176470595</v>
      </c>
      <c r="AK52" s="279">
        <f t="shared" si="43"/>
        <v>7.3529411764705885E-2</v>
      </c>
      <c r="AL52" s="277"/>
      <c r="AM52" s="109" t="str">
        <f t="shared" si="46"/>
        <v/>
      </c>
      <c r="AN52" s="109">
        <f t="shared" si="47"/>
        <v>7.3529411764705885E-2</v>
      </c>
      <c r="AO52" s="109">
        <f t="shared" si="48"/>
        <v>1.488095238095238E-2</v>
      </c>
      <c r="AP52" s="109" t="str">
        <f t="shared" si="49"/>
        <v/>
      </c>
      <c r="AQ52" s="109" t="str">
        <f t="shared" si="50"/>
        <v/>
      </c>
      <c r="AR52" s="109" t="str">
        <f t="shared" si="51"/>
        <v/>
      </c>
      <c r="AS52" s="109" t="str">
        <f t="shared" si="52"/>
        <v/>
      </c>
      <c r="AT52" s="109" t="str">
        <f t="shared" si="53"/>
        <v/>
      </c>
      <c r="AU52" s="109" t="str">
        <f t="shared" si="54"/>
        <v/>
      </c>
      <c r="AV52" s="109" t="str">
        <f t="shared" si="55"/>
        <v/>
      </c>
      <c r="AW52" s="109" t="str">
        <f t="shared" si="56"/>
        <v/>
      </c>
      <c r="AX52" s="109" t="str">
        <f t="shared" si="57"/>
        <v/>
      </c>
      <c r="AY52" s="109" t="str">
        <f t="shared" si="58"/>
        <v/>
      </c>
      <c r="AZ52" s="109" t="str">
        <f t="shared" si="59"/>
        <v/>
      </c>
      <c r="BA52" s="109" t="str">
        <f t="shared" si="60"/>
        <v/>
      </c>
      <c r="BB52" s="109" t="str">
        <f t="shared" si="61"/>
        <v/>
      </c>
      <c r="BC52" s="109" t="str">
        <f t="shared" si="62"/>
        <v/>
      </c>
      <c r="BD52" s="109" t="str">
        <f t="shared" si="63"/>
        <v/>
      </c>
      <c r="BE52" s="109" t="str">
        <f t="shared" si="64"/>
        <v/>
      </c>
      <c r="BF52" s="109" t="str">
        <f t="shared" si="65"/>
        <v/>
      </c>
      <c r="BG52" s="109" t="str">
        <f t="shared" si="66"/>
        <v/>
      </c>
      <c r="BH52" s="109" t="str">
        <f t="shared" si="67"/>
        <v/>
      </c>
      <c r="BI52" s="109" t="str">
        <f t="shared" si="68"/>
        <v/>
      </c>
      <c r="BJ52" s="109" t="str">
        <f t="shared" si="69"/>
        <v/>
      </c>
      <c r="BK52" s="109" t="str">
        <f t="shared" si="70"/>
        <v/>
      </c>
      <c r="BL52" s="109" t="str">
        <f t="shared" si="71"/>
        <v/>
      </c>
      <c r="BM52" s="109" t="str">
        <f t="shared" si="72"/>
        <v/>
      </c>
      <c r="BN52" s="109" t="str">
        <f t="shared" si="73"/>
        <v/>
      </c>
      <c r="BO52" s="109" t="str">
        <f t="shared" si="74"/>
        <v/>
      </c>
      <c r="BP52" s="109" t="str">
        <f t="shared" si="75"/>
        <v/>
      </c>
      <c r="BQ52" s="109" t="str">
        <f t="shared" si="76"/>
        <v/>
      </c>
      <c r="BR52" s="128">
        <f t="shared" si="77"/>
        <v>8.8410364145658268E-2</v>
      </c>
    </row>
    <row r="53" spans="1:70" x14ac:dyDescent="0.2">
      <c r="A53" s="8" t="s">
        <v>178</v>
      </c>
      <c r="B53" s="10" t="s">
        <v>179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2"/>
      <c r="AH53" s="106">
        <f t="shared" si="41"/>
        <v>0</v>
      </c>
      <c r="AI53" s="107" t="str">
        <f t="shared" si="42"/>
        <v/>
      </c>
      <c r="AJ53" s="108" t="str">
        <f t="shared" si="45"/>
        <v/>
      </c>
      <c r="AK53" s="279" t="str">
        <f t="shared" si="43"/>
        <v/>
      </c>
      <c r="AL53" s="277"/>
      <c r="AM53" s="109" t="str">
        <f t="shared" si="46"/>
        <v/>
      </c>
      <c r="AN53" s="109" t="str">
        <f t="shared" si="47"/>
        <v/>
      </c>
      <c r="AO53" s="109" t="str">
        <f t="shared" si="48"/>
        <v/>
      </c>
      <c r="AP53" s="109" t="str">
        <f t="shared" si="49"/>
        <v/>
      </c>
      <c r="AQ53" s="109" t="str">
        <f t="shared" si="50"/>
        <v/>
      </c>
      <c r="AR53" s="109" t="str">
        <f t="shared" si="51"/>
        <v/>
      </c>
      <c r="AS53" s="109" t="str">
        <f t="shared" si="52"/>
        <v/>
      </c>
      <c r="AT53" s="109" t="str">
        <f t="shared" si="53"/>
        <v/>
      </c>
      <c r="AU53" s="109" t="str">
        <f t="shared" si="54"/>
        <v/>
      </c>
      <c r="AV53" s="109" t="str">
        <f t="shared" si="55"/>
        <v/>
      </c>
      <c r="AW53" s="109" t="str">
        <f t="shared" si="56"/>
        <v/>
      </c>
      <c r="AX53" s="109" t="str">
        <f t="shared" si="57"/>
        <v/>
      </c>
      <c r="AY53" s="109" t="str">
        <f t="shared" si="58"/>
        <v/>
      </c>
      <c r="AZ53" s="109" t="str">
        <f t="shared" si="59"/>
        <v/>
      </c>
      <c r="BA53" s="109" t="str">
        <f t="shared" si="60"/>
        <v/>
      </c>
      <c r="BB53" s="109" t="str">
        <f t="shared" si="61"/>
        <v/>
      </c>
      <c r="BC53" s="109"/>
      <c r="BD53" s="109" t="str">
        <f t="shared" si="63"/>
        <v/>
      </c>
      <c r="BE53" s="109" t="str">
        <f t="shared" si="64"/>
        <v/>
      </c>
      <c r="BF53" s="109" t="str">
        <f t="shared" si="65"/>
        <v/>
      </c>
      <c r="BG53" s="109" t="str">
        <f t="shared" si="66"/>
        <v/>
      </c>
      <c r="BH53" s="109" t="str">
        <f t="shared" si="67"/>
        <v/>
      </c>
      <c r="BI53" s="109" t="str">
        <f t="shared" si="68"/>
        <v/>
      </c>
      <c r="BJ53" s="109" t="str">
        <f t="shared" si="69"/>
        <v/>
      </c>
      <c r="BK53" s="109" t="str">
        <f t="shared" si="70"/>
        <v/>
      </c>
      <c r="BL53" s="109" t="str">
        <f t="shared" si="71"/>
        <v/>
      </c>
      <c r="BM53" s="109" t="str">
        <f t="shared" si="72"/>
        <v/>
      </c>
      <c r="BN53" s="109" t="str">
        <f t="shared" si="73"/>
        <v/>
      </c>
      <c r="BO53" s="109" t="str">
        <f t="shared" si="74"/>
        <v/>
      </c>
      <c r="BP53" s="109" t="str">
        <f t="shared" si="75"/>
        <v/>
      </c>
      <c r="BQ53" s="109" t="str">
        <f t="shared" si="76"/>
        <v/>
      </c>
      <c r="BR53" s="128">
        <f t="shared" si="77"/>
        <v>0</v>
      </c>
    </row>
    <row r="54" spans="1:70" x14ac:dyDescent="0.2">
      <c r="A54" s="8" t="s">
        <v>177</v>
      </c>
      <c r="B54" s="10" t="s">
        <v>196</v>
      </c>
      <c r="C54" s="111">
        <v>0.5</v>
      </c>
      <c r="D54" s="111"/>
      <c r="E54" s="111"/>
      <c r="F54" s="111"/>
      <c r="G54" s="111">
        <v>0.5</v>
      </c>
      <c r="H54" s="111"/>
      <c r="I54" s="111"/>
      <c r="J54" s="111"/>
      <c r="K54" s="111"/>
      <c r="L54" s="111">
        <v>0.5</v>
      </c>
      <c r="M54" s="111"/>
      <c r="N54" s="111"/>
      <c r="O54" s="111"/>
      <c r="P54" s="111"/>
      <c r="Q54" s="111"/>
      <c r="R54" s="111"/>
      <c r="S54" s="111">
        <v>0.5</v>
      </c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4"/>
      <c r="AH54" s="106">
        <f t="shared" si="41"/>
        <v>2</v>
      </c>
      <c r="AI54" s="107">
        <f t="shared" si="42"/>
        <v>1.4705882352941175</v>
      </c>
      <c r="AJ54" s="108">
        <f t="shared" si="45"/>
        <v>8135.5882352941171</v>
      </c>
      <c r="AK54" s="279">
        <f t="shared" si="43"/>
        <v>1.4705882352941176E-2</v>
      </c>
      <c r="AL54" s="277"/>
      <c r="AM54" s="109" t="str">
        <f t="shared" si="46"/>
        <v/>
      </c>
      <c r="AN54" s="109">
        <f t="shared" si="47"/>
        <v>1.4705882352941176E-2</v>
      </c>
      <c r="AO54" s="109">
        <f t="shared" si="48"/>
        <v>2.976190476190476E-2</v>
      </c>
      <c r="AP54" s="109">
        <f t="shared" si="49"/>
        <v>1.7857142857142856E-2</v>
      </c>
      <c r="AQ54" s="109" t="str">
        <f t="shared" si="50"/>
        <v/>
      </c>
      <c r="AR54" s="109">
        <f t="shared" si="51"/>
        <v>8.3333333333333329E-2</v>
      </c>
      <c r="AS54" s="109" t="str">
        <f t="shared" si="52"/>
        <v/>
      </c>
      <c r="AT54" s="109">
        <f t="shared" si="53"/>
        <v>7.1428571428571425E-2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28">
        <f t="shared" si="77"/>
        <v>0.21708683473389354</v>
      </c>
    </row>
    <row r="55" spans="1:70" x14ac:dyDescent="0.2">
      <c r="B55" s="129" t="s">
        <v>29</v>
      </c>
      <c r="C55" s="117">
        <f>SUM(C32:C54)</f>
        <v>8</v>
      </c>
      <c r="D55" s="117">
        <f t="shared" ref="D55" si="78">SUM(D32:D54)</f>
        <v>8</v>
      </c>
      <c r="E55" s="117">
        <f t="shared" ref="E55" si="79">SUM(E32:E54)</f>
        <v>8</v>
      </c>
      <c r="F55" s="117">
        <f t="shared" ref="F55" si="80">SUM(F32:F54)</f>
        <v>0</v>
      </c>
      <c r="G55" s="117">
        <f t="shared" ref="G55" si="81">SUM(G32:G54)</f>
        <v>8</v>
      </c>
      <c r="H55" s="117">
        <f t="shared" ref="H55" si="82">SUM(H32:H54)</f>
        <v>8</v>
      </c>
      <c r="I55" s="117">
        <f t="shared" ref="I55" si="83">SUM(I32:I54)</f>
        <v>8</v>
      </c>
      <c r="J55" s="117">
        <f t="shared" ref="J55" si="84">SUM(J32:J54)</f>
        <v>8</v>
      </c>
      <c r="K55" s="117">
        <f t="shared" ref="K55" si="85">SUM(K32:K54)</f>
        <v>0</v>
      </c>
      <c r="L55" s="117">
        <f t="shared" ref="L55" si="86">SUM(L32:L54)</f>
        <v>8</v>
      </c>
      <c r="M55" s="117">
        <f t="shared" ref="M55" si="87">SUM(M32:M54)</f>
        <v>8</v>
      </c>
      <c r="N55" s="117">
        <f t="shared" ref="N55" si="88">SUM(N32:N54)</f>
        <v>8</v>
      </c>
      <c r="O55" s="117">
        <f t="shared" ref="O55" si="89">SUM(O32:O54)</f>
        <v>8</v>
      </c>
      <c r="P55" s="117">
        <f t="shared" ref="P55" si="90">SUM(P32:P54)</f>
        <v>8</v>
      </c>
      <c r="Q55" s="117">
        <f t="shared" ref="Q55" si="91">SUM(Q32:Q54)</f>
        <v>8</v>
      </c>
      <c r="R55" s="117">
        <f t="shared" ref="R55" si="92">SUM(R32:R54)</f>
        <v>0</v>
      </c>
      <c r="S55" s="117">
        <f t="shared" ref="S55" si="93">SUM(S32:S54)</f>
        <v>8</v>
      </c>
      <c r="T55" s="117">
        <f t="shared" ref="T55" si="94">SUM(T32:T54)</f>
        <v>8</v>
      </c>
      <c r="U55" s="117">
        <f t="shared" ref="U55" si="95">SUM(U32:U54)</f>
        <v>8</v>
      </c>
      <c r="V55" s="117">
        <f t="shared" ref="V55" si="96">SUM(V32:V54)</f>
        <v>8</v>
      </c>
      <c r="W55" s="117">
        <f t="shared" ref="W55" si="97">SUM(W32:W54)</f>
        <v>0</v>
      </c>
      <c r="X55" s="117">
        <f t="shared" ref="X55" si="98">SUM(X32:X54)</f>
        <v>0</v>
      </c>
      <c r="Y55" s="117">
        <f t="shared" ref="Y55" si="99">SUM(Y32:Y54)</f>
        <v>0</v>
      </c>
      <c r="Z55" s="117">
        <f t="shared" ref="Z55" si="100">SUM(Z32:Z54)</f>
        <v>0</v>
      </c>
      <c r="AA55" s="117">
        <f t="shared" ref="AA55" si="101">SUM(AA32:AA54)</f>
        <v>0</v>
      </c>
      <c r="AB55" s="117">
        <f t="shared" ref="AB55" si="102">SUM(AB32:AB54)</f>
        <v>0</v>
      </c>
      <c r="AC55" s="117">
        <f t="shared" ref="AC55" si="103">SUM(AC32:AC54)</f>
        <v>0</v>
      </c>
      <c r="AD55" s="117">
        <f t="shared" ref="AD55" si="104">SUM(AD32:AD54)</f>
        <v>0</v>
      </c>
      <c r="AE55" s="117">
        <f t="shared" ref="AE55" si="105">SUM(AE32:AE54)</f>
        <v>0</v>
      </c>
      <c r="AF55" s="117">
        <f t="shared" ref="AF55" si="106">SUM(AF32:AF54)</f>
        <v>0</v>
      </c>
      <c r="AG55" s="117">
        <f t="shared" ref="AG55" si="107">SUM(AG32:AG54)</f>
        <v>0</v>
      </c>
      <c r="AH55" s="117">
        <f t="shared" ref="AH55" si="108">SUM(AH32:AH54)</f>
        <v>136</v>
      </c>
      <c r="AI55" s="101" t="str">
        <f>IF(AJ55=AJ30,"ตรง","ไม่ตรง")</f>
        <v>ตรง</v>
      </c>
      <c r="AJ55" s="102">
        <f>SUM(AJ32:AJ54)</f>
        <v>553220.00000000012</v>
      </c>
      <c r="AK55" s="279">
        <f>SUM(AK32:AK54)</f>
        <v>0.99999999999999989</v>
      </c>
      <c r="AL55" s="277"/>
      <c r="AM55" s="130">
        <f>SUM(AM32:AM54)</f>
        <v>1</v>
      </c>
      <c r="AN55" s="130">
        <f t="shared" ref="AN55:BQ55" si="109">SUM(AN32:AN54)</f>
        <v>0.99999999999999989</v>
      </c>
      <c r="AO55" s="130">
        <f t="shared" si="109"/>
        <v>1</v>
      </c>
      <c r="AP55" s="130">
        <f t="shared" si="109"/>
        <v>0.99999999999999978</v>
      </c>
      <c r="AQ55" s="130">
        <f t="shared" si="109"/>
        <v>0.99999999999999989</v>
      </c>
      <c r="AR55" s="130">
        <f t="shared" si="109"/>
        <v>1</v>
      </c>
      <c r="AS55" s="130">
        <f t="shared" si="109"/>
        <v>1</v>
      </c>
      <c r="AT55" s="130">
        <f t="shared" si="109"/>
        <v>1</v>
      </c>
      <c r="AU55" s="130">
        <f t="shared" si="109"/>
        <v>0</v>
      </c>
      <c r="AV55" s="130">
        <f t="shared" si="109"/>
        <v>0</v>
      </c>
      <c r="AW55" s="130">
        <f t="shared" si="109"/>
        <v>0</v>
      </c>
      <c r="AX55" s="130">
        <f t="shared" si="109"/>
        <v>0</v>
      </c>
      <c r="AY55" s="130">
        <f t="shared" si="109"/>
        <v>0</v>
      </c>
      <c r="AZ55" s="130">
        <f t="shared" si="109"/>
        <v>0</v>
      </c>
      <c r="BA55" s="130">
        <f t="shared" si="109"/>
        <v>0</v>
      </c>
      <c r="BB55" s="130">
        <f t="shared" si="109"/>
        <v>0</v>
      </c>
      <c r="BC55" s="130">
        <f t="shared" si="109"/>
        <v>0</v>
      </c>
      <c r="BD55" s="130">
        <f t="shared" si="109"/>
        <v>0</v>
      </c>
      <c r="BE55" s="130">
        <f t="shared" si="109"/>
        <v>0</v>
      </c>
      <c r="BF55" s="130">
        <f t="shared" si="109"/>
        <v>0</v>
      </c>
      <c r="BG55" s="130">
        <f t="shared" si="109"/>
        <v>0</v>
      </c>
      <c r="BH55" s="130">
        <f t="shared" si="109"/>
        <v>0</v>
      </c>
      <c r="BI55" s="130">
        <f t="shared" si="109"/>
        <v>0</v>
      </c>
      <c r="BJ55" s="130">
        <f t="shared" si="109"/>
        <v>0</v>
      </c>
      <c r="BK55" s="130">
        <f t="shared" si="109"/>
        <v>0</v>
      </c>
      <c r="BL55" s="130">
        <f t="shared" si="109"/>
        <v>0</v>
      </c>
      <c r="BM55" s="130">
        <f t="shared" si="109"/>
        <v>0</v>
      </c>
      <c r="BN55" s="130">
        <f t="shared" si="109"/>
        <v>0</v>
      </c>
      <c r="BO55" s="130">
        <f t="shared" si="109"/>
        <v>0</v>
      </c>
      <c r="BP55" s="130">
        <f t="shared" si="109"/>
        <v>0</v>
      </c>
      <c r="BQ55" s="130">
        <f t="shared" si="109"/>
        <v>0</v>
      </c>
      <c r="BR55" s="128">
        <f>SUM(BR32:BR54)</f>
        <v>8</v>
      </c>
    </row>
    <row r="57" spans="1:70" x14ac:dyDescent="0.2">
      <c r="A57" s="99">
        <v>3</v>
      </c>
      <c r="B57" s="100" t="str">
        <f>VLOOKUP(A57,'1ค่าแรงรายคน'!$A$2:$B$32,2,0)</f>
        <v>นางวรรณเพ็ญ  วศินไพบูลย์วงศ์</v>
      </c>
      <c r="AI57" s="101" t="s">
        <v>99</v>
      </c>
      <c r="AJ57" s="102" t="s">
        <v>28</v>
      </c>
    </row>
    <row r="58" spans="1:70" x14ac:dyDescent="0.2">
      <c r="A58" s="381" t="s">
        <v>0</v>
      </c>
      <c r="B58" s="381" t="s">
        <v>1</v>
      </c>
      <c r="C58" s="383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384"/>
      <c r="AF58" s="384"/>
      <c r="AG58" s="384"/>
      <c r="AI58" s="102">
        <v>1</v>
      </c>
      <c r="AJ58" s="104">
        <f>+'1ค่าแรงรายคน'!C4</f>
        <v>189064.88</v>
      </c>
    </row>
    <row r="59" spans="1:70" x14ac:dyDescent="0.2">
      <c r="A59" s="382"/>
      <c r="B59" s="382"/>
      <c r="C59" s="105">
        <v>1</v>
      </c>
      <c r="D59" s="105">
        <v>2</v>
      </c>
      <c r="E59" s="105">
        <v>3</v>
      </c>
      <c r="F59" s="105">
        <v>4</v>
      </c>
      <c r="G59" s="105">
        <v>5</v>
      </c>
      <c r="H59" s="105">
        <v>6</v>
      </c>
      <c r="I59" s="105">
        <v>7</v>
      </c>
      <c r="J59" s="105">
        <v>8</v>
      </c>
      <c r="K59" s="105">
        <v>9</v>
      </c>
      <c r="L59" s="105">
        <v>10</v>
      </c>
      <c r="M59" s="105">
        <v>11</v>
      </c>
      <c r="N59" s="105">
        <v>12</v>
      </c>
      <c r="O59" s="105">
        <v>13</v>
      </c>
      <c r="P59" s="105">
        <v>14</v>
      </c>
      <c r="Q59" s="105">
        <v>15</v>
      </c>
      <c r="R59" s="105">
        <v>16</v>
      </c>
      <c r="S59" s="105">
        <v>17</v>
      </c>
      <c r="T59" s="105">
        <v>18</v>
      </c>
      <c r="U59" s="105">
        <v>19</v>
      </c>
      <c r="V59" s="105">
        <v>20</v>
      </c>
      <c r="W59" s="105">
        <v>21</v>
      </c>
      <c r="X59" s="105">
        <v>22</v>
      </c>
      <c r="Y59" s="105">
        <v>23</v>
      </c>
      <c r="Z59" s="105">
        <v>24</v>
      </c>
      <c r="AA59" s="105">
        <v>25</v>
      </c>
      <c r="AB59" s="105">
        <v>26</v>
      </c>
      <c r="AC59" s="105">
        <v>27</v>
      </c>
      <c r="AD59" s="105">
        <v>28</v>
      </c>
      <c r="AE59" s="105">
        <v>29</v>
      </c>
      <c r="AF59" s="105">
        <v>30</v>
      </c>
      <c r="AG59" s="105"/>
      <c r="AH59" s="106" t="s">
        <v>29</v>
      </c>
      <c r="AI59" s="107" t="s">
        <v>30</v>
      </c>
      <c r="AJ59" s="108" t="s">
        <v>31</v>
      </c>
    </row>
    <row r="60" spans="1:70" x14ac:dyDescent="0.2">
      <c r="A60" s="6" t="s">
        <v>156</v>
      </c>
      <c r="B60" s="7" t="s">
        <v>85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2"/>
      <c r="AH60" s="106">
        <f t="shared" ref="AH60:AH82" si="110">SUM(C60:AG60)</f>
        <v>0</v>
      </c>
      <c r="AI60" s="107" t="str">
        <f>IF(AH60=0,"",AH60/AH83*100)</f>
        <v/>
      </c>
      <c r="AJ60" s="108" t="str">
        <f>IF(AH60=0,"",AI60*AJ$58/100)</f>
        <v/>
      </c>
      <c r="AK60" s="279" t="str">
        <f t="shared" ref="AK60:AK81" si="111">IF(AH60=0,"",AH60/AH$83)</f>
        <v/>
      </c>
    </row>
    <row r="61" spans="1:70" x14ac:dyDescent="0.2">
      <c r="A61" s="6" t="s">
        <v>160</v>
      </c>
      <c r="B61" s="7" t="s">
        <v>7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2"/>
      <c r="AH61" s="106">
        <f t="shared" si="110"/>
        <v>0</v>
      </c>
      <c r="AI61" s="107" t="str">
        <f>IF(AH61=0,"",AH61/AH$83*100)</f>
        <v/>
      </c>
      <c r="AJ61" s="108" t="str">
        <f t="shared" ref="AJ61:AJ81" si="112">IF(AH61=0,"",AI61*AJ$58/100)</f>
        <v/>
      </c>
      <c r="AK61" s="279" t="str">
        <f t="shared" si="111"/>
        <v/>
      </c>
    </row>
    <row r="62" spans="1:70" x14ac:dyDescent="0.2">
      <c r="A62" s="6" t="s">
        <v>158</v>
      </c>
      <c r="B62" s="7" t="s">
        <v>181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2"/>
      <c r="AH62" s="106">
        <f t="shared" si="110"/>
        <v>0</v>
      </c>
      <c r="AI62" s="107" t="str">
        <f>IF(AH62=0,"",AH62/AH$83*100)</f>
        <v/>
      </c>
      <c r="AJ62" s="108" t="str">
        <f t="shared" si="112"/>
        <v/>
      </c>
      <c r="AK62" s="279" t="str">
        <f t="shared" si="111"/>
        <v/>
      </c>
    </row>
    <row r="63" spans="1:70" x14ac:dyDescent="0.2">
      <c r="A63" s="6" t="s">
        <v>159</v>
      </c>
      <c r="B63" s="7" t="s">
        <v>8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2"/>
      <c r="AH63" s="106">
        <f t="shared" si="110"/>
        <v>0</v>
      </c>
      <c r="AI63" s="107" t="str">
        <f>IF(AH63=0,"",AH63/AH$83*100)</f>
        <v/>
      </c>
      <c r="AJ63" s="108" t="str">
        <f t="shared" si="112"/>
        <v/>
      </c>
      <c r="AK63" s="279" t="str">
        <f t="shared" si="111"/>
        <v/>
      </c>
    </row>
    <row r="64" spans="1:70" x14ac:dyDescent="0.2">
      <c r="A64" s="8" t="s">
        <v>163</v>
      </c>
      <c r="B64" s="9" t="s">
        <v>183</v>
      </c>
      <c r="C64" s="111"/>
      <c r="D64" s="111"/>
      <c r="E64" s="111">
        <v>1</v>
      </c>
      <c r="F64" s="111"/>
      <c r="G64" s="111"/>
      <c r="H64" s="111"/>
      <c r="I64" s="111">
        <v>1</v>
      </c>
      <c r="J64" s="111"/>
      <c r="K64" s="111">
        <v>1</v>
      </c>
      <c r="L64" s="111"/>
      <c r="M64" s="111"/>
      <c r="N64" s="111"/>
      <c r="O64" s="111"/>
      <c r="P64" s="111"/>
      <c r="Q64" s="111">
        <v>1</v>
      </c>
      <c r="R64" s="111"/>
      <c r="S64" s="111">
        <v>1</v>
      </c>
      <c r="T64" s="111"/>
      <c r="U64" s="111"/>
      <c r="V64" s="111"/>
      <c r="W64" s="111">
        <v>1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2"/>
      <c r="AH64" s="106">
        <f t="shared" si="110"/>
        <v>6</v>
      </c>
      <c r="AI64" s="107">
        <f>IF(AH64=0,"",AH64/AH$83*100)</f>
        <v>3.5714285714285712</v>
      </c>
      <c r="AJ64" s="108">
        <f t="shared" si="112"/>
        <v>6752.3171428571422</v>
      </c>
      <c r="AK64" s="279">
        <f t="shared" si="111"/>
        <v>3.5714285714285712E-2</v>
      </c>
    </row>
    <row r="65" spans="1:37" x14ac:dyDescent="0.2">
      <c r="A65" s="8" t="s">
        <v>162</v>
      </c>
      <c r="B65" s="9" t="s">
        <v>89</v>
      </c>
      <c r="C65" s="111"/>
      <c r="D65" s="111"/>
      <c r="E65" s="111"/>
      <c r="F65" s="111">
        <v>1</v>
      </c>
      <c r="G65" s="111"/>
      <c r="H65" s="111"/>
      <c r="I65" s="111"/>
      <c r="J65" s="111">
        <v>1</v>
      </c>
      <c r="K65" s="111"/>
      <c r="L65" s="111">
        <v>1</v>
      </c>
      <c r="M65" s="111"/>
      <c r="N65" s="111"/>
      <c r="O65" s="111"/>
      <c r="P65" s="111"/>
      <c r="Q65" s="111"/>
      <c r="R65" s="111">
        <v>1</v>
      </c>
      <c r="S65" s="111"/>
      <c r="T65" s="111">
        <v>1</v>
      </c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2"/>
      <c r="AH65" s="106">
        <f t="shared" si="110"/>
        <v>5</v>
      </c>
      <c r="AI65" s="107">
        <f t="shared" ref="AI65:AI82" si="113">IF(AH65=0,"",AH65/AH$83*100)</f>
        <v>2.9761904761904758</v>
      </c>
      <c r="AJ65" s="108">
        <f t="shared" si="112"/>
        <v>5626.9309523809516</v>
      </c>
      <c r="AK65" s="279">
        <f t="shared" si="111"/>
        <v>2.976190476190476E-2</v>
      </c>
    </row>
    <row r="66" spans="1:37" x14ac:dyDescent="0.2">
      <c r="A66" s="6" t="s">
        <v>161</v>
      </c>
      <c r="B66" s="7" t="s">
        <v>182</v>
      </c>
      <c r="C66" s="111">
        <v>0.5</v>
      </c>
      <c r="D66" s="111">
        <v>1</v>
      </c>
      <c r="E66" s="111"/>
      <c r="F66" s="111"/>
      <c r="G66" s="111">
        <v>0.5</v>
      </c>
      <c r="H66" s="111">
        <v>1</v>
      </c>
      <c r="I66" s="111"/>
      <c r="J66" s="111"/>
      <c r="K66" s="111"/>
      <c r="L66" s="111"/>
      <c r="M66" s="111">
        <v>0.5</v>
      </c>
      <c r="N66" s="111">
        <v>1</v>
      </c>
      <c r="O66" s="111">
        <v>0.5</v>
      </c>
      <c r="P66" s="111">
        <v>1</v>
      </c>
      <c r="Q66" s="111"/>
      <c r="R66" s="111"/>
      <c r="S66" s="111"/>
      <c r="T66" s="111"/>
      <c r="U66" s="111">
        <v>0.5</v>
      </c>
      <c r="V66" s="111">
        <v>1</v>
      </c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2"/>
      <c r="AH66" s="106">
        <f t="shared" si="110"/>
        <v>7.5</v>
      </c>
      <c r="AI66" s="107">
        <f t="shared" si="113"/>
        <v>4.4642857142857144</v>
      </c>
      <c r="AJ66" s="108">
        <f t="shared" si="112"/>
        <v>8440.3964285714301</v>
      </c>
      <c r="AK66" s="279">
        <f t="shared" si="111"/>
        <v>4.4642857142857144E-2</v>
      </c>
    </row>
    <row r="67" spans="1:37" x14ac:dyDescent="0.2">
      <c r="A67" s="8" t="s">
        <v>164</v>
      </c>
      <c r="B67" s="9" t="s">
        <v>91</v>
      </c>
      <c r="C67" s="111">
        <v>0.5</v>
      </c>
      <c r="D67" s="111">
        <v>1</v>
      </c>
      <c r="E67" s="111"/>
      <c r="F67" s="111">
        <v>1</v>
      </c>
      <c r="G67" s="111">
        <v>0.5</v>
      </c>
      <c r="H67" s="111">
        <v>1</v>
      </c>
      <c r="I67" s="111"/>
      <c r="J67" s="111">
        <v>1</v>
      </c>
      <c r="K67" s="111"/>
      <c r="L67" s="111">
        <v>1</v>
      </c>
      <c r="M67" s="111">
        <v>0.5</v>
      </c>
      <c r="N67" s="111">
        <v>1</v>
      </c>
      <c r="O67" s="111">
        <v>0.5</v>
      </c>
      <c r="P67" s="111">
        <v>1</v>
      </c>
      <c r="Q67" s="111"/>
      <c r="R67" s="111">
        <v>1</v>
      </c>
      <c r="S67" s="111"/>
      <c r="T67" s="111">
        <v>1</v>
      </c>
      <c r="U67" s="111">
        <v>0.5</v>
      </c>
      <c r="V67" s="111">
        <v>1</v>
      </c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2"/>
      <c r="AH67" s="106">
        <f t="shared" si="110"/>
        <v>12.5</v>
      </c>
      <c r="AI67" s="107">
        <f t="shared" si="113"/>
        <v>7.4404761904761907</v>
      </c>
      <c r="AJ67" s="108">
        <f t="shared" si="112"/>
        <v>14067.327380952382</v>
      </c>
      <c r="AK67" s="279">
        <f t="shared" si="111"/>
        <v>7.4404761904761904E-2</v>
      </c>
    </row>
    <row r="68" spans="1:37" x14ac:dyDescent="0.2">
      <c r="A68" s="6" t="s">
        <v>157</v>
      </c>
      <c r="B68" s="7" t="s">
        <v>180</v>
      </c>
      <c r="C68" s="111">
        <v>0.5</v>
      </c>
      <c r="D68" s="111"/>
      <c r="E68" s="111"/>
      <c r="F68" s="111"/>
      <c r="G68" s="111">
        <v>0.5</v>
      </c>
      <c r="H68" s="111"/>
      <c r="I68" s="111"/>
      <c r="J68" s="111"/>
      <c r="K68" s="111"/>
      <c r="L68" s="111"/>
      <c r="M68" s="111">
        <v>0.5</v>
      </c>
      <c r="N68" s="111"/>
      <c r="O68" s="111">
        <v>0.5</v>
      </c>
      <c r="P68" s="111"/>
      <c r="Q68" s="111"/>
      <c r="R68" s="111"/>
      <c r="S68" s="111"/>
      <c r="T68" s="111"/>
      <c r="U68" s="111">
        <v>0.5</v>
      </c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2"/>
      <c r="AH68" s="106">
        <f t="shared" si="110"/>
        <v>2.5</v>
      </c>
      <c r="AI68" s="107">
        <f t="shared" si="113"/>
        <v>1.4880952380952379</v>
      </c>
      <c r="AJ68" s="108">
        <f t="shared" si="112"/>
        <v>2813.4654761904758</v>
      </c>
      <c r="AK68" s="279">
        <f t="shared" si="111"/>
        <v>1.488095238095238E-2</v>
      </c>
    </row>
    <row r="69" spans="1:37" x14ac:dyDescent="0.2">
      <c r="A69" s="8" t="s">
        <v>165</v>
      </c>
      <c r="B69" s="9" t="s">
        <v>184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2"/>
      <c r="AH69" s="106">
        <f t="shared" si="110"/>
        <v>0</v>
      </c>
      <c r="AI69" s="107" t="str">
        <f t="shared" si="113"/>
        <v/>
      </c>
      <c r="AJ69" s="108" t="str">
        <f t="shared" si="112"/>
        <v/>
      </c>
      <c r="AK69" s="279" t="str">
        <f t="shared" si="111"/>
        <v/>
      </c>
    </row>
    <row r="70" spans="1:37" x14ac:dyDescent="0.2">
      <c r="A70" s="8" t="s">
        <v>166</v>
      </c>
      <c r="B70" s="9" t="s">
        <v>185</v>
      </c>
      <c r="C70" s="111">
        <v>1</v>
      </c>
      <c r="D70" s="111">
        <v>1</v>
      </c>
      <c r="E70" s="111">
        <v>1</v>
      </c>
      <c r="F70" s="111">
        <v>1</v>
      </c>
      <c r="G70" s="111">
        <v>1</v>
      </c>
      <c r="H70" s="111">
        <v>1</v>
      </c>
      <c r="I70" s="111">
        <v>1</v>
      </c>
      <c r="J70" s="111">
        <v>1</v>
      </c>
      <c r="K70" s="111">
        <v>1</v>
      </c>
      <c r="L70" s="111">
        <v>1</v>
      </c>
      <c r="M70" s="111">
        <v>1</v>
      </c>
      <c r="N70" s="111">
        <v>1</v>
      </c>
      <c r="O70" s="111">
        <v>1</v>
      </c>
      <c r="P70" s="111">
        <v>1</v>
      </c>
      <c r="Q70" s="111">
        <v>1</v>
      </c>
      <c r="R70" s="111">
        <v>1</v>
      </c>
      <c r="S70" s="111">
        <v>1</v>
      </c>
      <c r="T70" s="111">
        <v>1</v>
      </c>
      <c r="U70" s="111">
        <v>1</v>
      </c>
      <c r="V70" s="111">
        <v>1</v>
      </c>
      <c r="W70" s="111">
        <v>1</v>
      </c>
      <c r="X70" s="111"/>
      <c r="Y70" s="111"/>
      <c r="Z70" s="111"/>
      <c r="AA70" s="111"/>
      <c r="AB70" s="111"/>
      <c r="AC70" s="111"/>
      <c r="AD70" s="111"/>
      <c r="AE70" s="111"/>
      <c r="AF70" s="111"/>
      <c r="AG70" s="112"/>
      <c r="AH70" s="106">
        <f t="shared" si="110"/>
        <v>21</v>
      </c>
      <c r="AI70" s="107">
        <f t="shared" si="113"/>
        <v>12.5</v>
      </c>
      <c r="AJ70" s="108">
        <f t="shared" si="112"/>
        <v>23633.11</v>
      </c>
      <c r="AK70" s="279">
        <f t="shared" si="111"/>
        <v>0.125</v>
      </c>
    </row>
    <row r="71" spans="1:37" x14ac:dyDescent="0.2">
      <c r="A71" s="8" t="s">
        <v>171</v>
      </c>
      <c r="B71" s="9" t="s">
        <v>190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2"/>
      <c r="AH71" s="106">
        <f t="shared" si="110"/>
        <v>0</v>
      </c>
      <c r="AI71" s="107" t="str">
        <f t="shared" si="113"/>
        <v/>
      </c>
      <c r="AJ71" s="108" t="str">
        <f t="shared" si="112"/>
        <v/>
      </c>
      <c r="AK71" s="279" t="str">
        <f t="shared" si="111"/>
        <v/>
      </c>
    </row>
    <row r="72" spans="1:37" x14ac:dyDescent="0.2">
      <c r="A72" s="8" t="s">
        <v>167</v>
      </c>
      <c r="B72" s="9" t="s">
        <v>186</v>
      </c>
      <c r="C72" s="111">
        <v>1</v>
      </c>
      <c r="D72" s="111">
        <v>2</v>
      </c>
      <c r="E72" s="111">
        <v>1</v>
      </c>
      <c r="F72" s="111">
        <v>1</v>
      </c>
      <c r="G72" s="111">
        <v>1</v>
      </c>
      <c r="H72" s="111">
        <v>2</v>
      </c>
      <c r="I72" s="111">
        <v>1</v>
      </c>
      <c r="J72" s="111">
        <v>1</v>
      </c>
      <c r="K72" s="111">
        <v>1</v>
      </c>
      <c r="L72" s="111">
        <v>1</v>
      </c>
      <c r="M72" s="111">
        <v>1</v>
      </c>
      <c r="N72" s="111">
        <v>2</v>
      </c>
      <c r="O72" s="111">
        <v>1</v>
      </c>
      <c r="P72" s="111">
        <v>2</v>
      </c>
      <c r="Q72" s="111">
        <v>1</v>
      </c>
      <c r="R72" s="111">
        <v>1</v>
      </c>
      <c r="S72" s="111">
        <v>1</v>
      </c>
      <c r="T72" s="111">
        <v>1</v>
      </c>
      <c r="U72" s="111">
        <v>1</v>
      </c>
      <c r="V72" s="111">
        <v>2</v>
      </c>
      <c r="W72" s="111">
        <v>1</v>
      </c>
      <c r="X72" s="111"/>
      <c r="Y72" s="111"/>
      <c r="Z72" s="111"/>
      <c r="AA72" s="111"/>
      <c r="AB72" s="111"/>
      <c r="AC72" s="111"/>
      <c r="AD72" s="111"/>
      <c r="AE72" s="111"/>
      <c r="AF72" s="111"/>
      <c r="AG72" s="112"/>
      <c r="AH72" s="106">
        <f t="shared" si="110"/>
        <v>26</v>
      </c>
      <c r="AI72" s="107">
        <f t="shared" si="113"/>
        <v>15.476190476190476</v>
      </c>
      <c r="AJ72" s="108">
        <f t="shared" si="112"/>
        <v>29260.04095238095</v>
      </c>
      <c r="AK72" s="279">
        <f t="shared" si="111"/>
        <v>0.15476190476190477</v>
      </c>
    </row>
    <row r="73" spans="1:37" x14ac:dyDescent="0.2">
      <c r="A73" s="8" t="s">
        <v>168</v>
      </c>
      <c r="B73" s="9" t="s">
        <v>187</v>
      </c>
      <c r="C73" s="111">
        <v>0.5</v>
      </c>
      <c r="D73" s="111"/>
      <c r="E73" s="111">
        <v>1</v>
      </c>
      <c r="F73" s="111"/>
      <c r="G73" s="111">
        <v>0.5</v>
      </c>
      <c r="H73" s="111"/>
      <c r="I73" s="111">
        <v>1</v>
      </c>
      <c r="J73" s="111"/>
      <c r="K73" s="111">
        <v>1</v>
      </c>
      <c r="L73" s="111"/>
      <c r="M73" s="111">
        <v>0.5</v>
      </c>
      <c r="N73" s="111"/>
      <c r="O73" s="111">
        <v>0.5</v>
      </c>
      <c r="P73" s="111"/>
      <c r="Q73" s="111">
        <v>1</v>
      </c>
      <c r="R73" s="111"/>
      <c r="S73" s="111">
        <v>1</v>
      </c>
      <c r="T73" s="111"/>
      <c r="U73" s="111">
        <v>0.5</v>
      </c>
      <c r="V73" s="111"/>
      <c r="W73" s="111">
        <v>1</v>
      </c>
      <c r="X73" s="111"/>
      <c r="Y73" s="111"/>
      <c r="Z73" s="111"/>
      <c r="AA73" s="111"/>
      <c r="AB73" s="111"/>
      <c r="AC73" s="111"/>
      <c r="AD73" s="111"/>
      <c r="AE73" s="111"/>
      <c r="AF73" s="111"/>
      <c r="AG73" s="112"/>
      <c r="AH73" s="106">
        <f t="shared" si="110"/>
        <v>8.5</v>
      </c>
      <c r="AI73" s="107">
        <f t="shared" si="113"/>
        <v>5.0595238095238093</v>
      </c>
      <c r="AJ73" s="108">
        <f t="shared" si="112"/>
        <v>9565.7826190476189</v>
      </c>
      <c r="AK73" s="279">
        <f t="shared" si="111"/>
        <v>5.0595238095238096E-2</v>
      </c>
    </row>
    <row r="74" spans="1:37" x14ac:dyDescent="0.2">
      <c r="A74" s="8" t="s">
        <v>169</v>
      </c>
      <c r="B74" s="9" t="s">
        <v>188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2"/>
      <c r="AH74" s="106">
        <f t="shared" si="110"/>
        <v>0</v>
      </c>
      <c r="AI74" s="107" t="str">
        <f t="shared" si="113"/>
        <v/>
      </c>
      <c r="AJ74" s="108" t="str">
        <f t="shared" si="112"/>
        <v/>
      </c>
      <c r="AK74" s="279" t="str">
        <f t="shared" si="111"/>
        <v/>
      </c>
    </row>
    <row r="75" spans="1:37" x14ac:dyDescent="0.2">
      <c r="A75" s="8" t="s">
        <v>170</v>
      </c>
      <c r="B75" s="9" t="s">
        <v>189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2"/>
      <c r="AH75" s="106">
        <f t="shared" si="110"/>
        <v>0</v>
      </c>
      <c r="AI75" s="107" t="str">
        <f t="shared" si="113"/>
        <v/>
      </c>
      <c r="AJ75" s="108" t="str">
        <f t="shared" si="112"/>
        <v/>
      </c>
      <c r="AK75" s="279" t="str">
        <f t="shared" si="111"/>
        <v/>
      </c>
    </row>
    <row r="76" spans="1:37" x14ac:dyDescent="0.2">
      <c r="A76" s="8" t="s">
        <v>173</v>
      </c>
      <c r="B76" s="10" t="s">
        <v>192</v>
      </c>
      <c r="C76" s="111">
        <v>1</v>
      </c>
      <c r="D76" s="111">
        <v>1</v>
      </c>
      <c r="E76" s="111">
        <v>1</v>
      </c>
      <c r="F76" s="111"/>
      <c r="G76" s="111">
        <v>1</v>
      </c>
      <c r="H76" s="111">
        <v>1</v>
      </c>
      <c r="I76" s="111">
        <v>1</v>
      </c>
      <c r="J76" s="111"/>
      <c r="K76" s="111">
        <v>1</v>
      </c>
      <c r="L76" s="111"/>
      <c r="M76" s="111">
        <v>1</v>
      </c>
      <c r="N76" s="111">
        <v>1</v>
      </c>
      <c r="O76" s="111">
        <v>1</v>
      </c>
      <c r="P76" s="111">
        <v>1</v>
      </c>
      <c r="Q76" s="111">
        <v>1</v>
      </c>
      <c r="R76" s="111"/>
      <c r="S76" s="111">
        <v>1</v>
      </c>
      <c r="T76" s="111"/>
      <c r="U76" s="111">
        <v>1</v>
      </c>
      <c r="V76" s="111">
        <v>1</v>
      </c>
      <c r="W76" s="111">
        <v>1</v>
      </c>
      <c r="X76" s="111"/>
      <c r="Y76" s="111"/>
      <c r="Z76" s="111"/>
      <c r="AA76" s="111"/>
      <c r="AB76" s="111"/>
      <c r="AC76" s="111"/>
      <c r="AD76" s="111"/>
      <c r="AE76" s="111"/>
      <c r="AF76" s="111"/>
      <c r="AG76" s="112"/>
      <c r="AH76" s="106">
        <f t="shared" si="110"/>
        <v>16</v>
      </c>
      <c r="AI76" s="107">
        <f t="shared" si="113"/>
        <v>9.5238095238095237</v>
      </c>
      <c r="AJ76" s="108">
        <f t="shared" si="112"/>
        <v>18006.179047619047</v>
      </c>
      <c r="AK76" s="279">
        <f t="shared" si="111"/>
        <v>9.5238095238095233E-2</v>
      </c>
    </row>
    <row r="77" spans="1:37" x14ac:dyDescent="0.2">
      <c r="A77" s="8" t="s">
        <v>172</v>
      </c>
      <c r="B77" s="9" t="s">
        <v>191</v>
      </c>
      <c r="C77" s="111">
        <v>1</v>
      </c>
      <c r="D77" s="111">
        <v>1</v>
      </c>
      <c r="E77" s="111">
        <v>1</v>
      </c>
      <c r="F77" s="111">
        <v>1</v>
      </c>
      <c r="G77" s="111">
        <v>1</v>
      </c>
      <c r="H77" s="111">
        <v>1</v>
      </c>
      <c r="I77" s="111">
        <v>1</v>
      </c>
      <c r="J77" s="111">
        <v>1</v>
      </c>
      <c r="K77" s="111">
        <v>1</v>
      </c>
      <c r="L77" s="111">
        <v>1</v>
      </c>
      <c r="M77" s="111">
        <v>1</v>
      </c>
      <c r="N77" s="111">
        <v>1</v>
      </c>
      <c r="O77" s="111">
        <v>1</v>
      </c>
      <c r="P77" s="111">
        <v>1</v>
      </c>
      <c r="Q77" s="111">
        <v>1</v>
      </c>
      <c r="R77" s="111">
        <v>1</v>
      </c>
      <c r="S77" s="111">
        <v>1</v>
      </c>
      <c r="T77" s="111">
        <v>1</v>
      </c>
      <c r="U77" s="111">
        <v>1</v>
      </c>
      <c r="V77" s="111">
        <v>1</v>
      </c>
      <c r="W77" s="111">
        <v>1</v>
      </c>
      <c r="X77" s="111"/>
      <c r="Y77" s="111"/>
      <c r="Z77" s="111"/>
      <c r="AA77" s="111"/>
      <c r="AB77" s="111"/>
      <c r="AC77" s="111"/>
      <c r="AD77" s="111"/>
      <c r="AE77" s="111"/>
      <c r="AF77" s="111"/>
      <c r="AG77" s="112"/>
      <c r="AH77" s="106">
        <f t="shared" si="110"/>
        <v>21</v>
      </c>
      <c r="AI77" s="107">
        <f t="shared" si="113"/>
        <v>12.5</v>
      </c>
      <c r="AJ77" s="108">
        <f t="shared" si="112"/>
        <v>23633.11</v>
      </c>
      <c r="AK77" s="279">
        <f t="shared" si="111"/>
        <v>0.125</v>
      </c>
    </row>
    <row r="78" spans="1:37" x14ac:dyDescent="0.2">
      <c r="A78" s="8" t="s">
        <v>174</v>
      </c>
      <c r="B78" s="10" t="s">
        <v>193</v>
      </c>
      <c r="C78" s="111">
        <v>0.5</v>
      </c>
      <c r="D78" s="111"/>
      <c r="E78" s="111">
        <v>1</v>
      </c>
      <c r="F78" s="111"/>
      <c r="G78" s="111">
        <v>0.5</v>
      </c>
      <c r="H78" s="111"/>
      <c r="I78" s="111">
        <v>1</v>
      </c>
      <c r="J78" s="111"/>
      <c r="K78" s="111">
        <v>1</v>
      </c>
      <c r="L78" s="111"/>
      <c r="M78" s="111">
        <v>0.5</v>
      </c>
      <c r="N78" s="111"/>
      <c r="O78" s="111">
        <v>0.5</v>
      </c>
      <c r="P78" s="111"/>
      <c r="Q78" s="111">
        <v>1</v>
      </c>
      <c r="R78" s="111"/>
      <c r="S78" s="111">
        <v>1</v>
      </c>
      <c r="T78" s="111"/>
      <c r="U78" s="111">
        <v>0.5</v>
      </c>
      <c r="V78" s="111"/>
      <c r="W78" s="111">
        <v>1</v>
      </c>
      <c r="X78" s="111"/>
      <c r="Y78" s="111"/>
      <c r="Z78" s="111"/>
      <c r="AA78" s="111"/>
      <c r="AB78" s="111"/>
      <c r="AC78" s="111"/>
      <c r="AD78" s="111"/>
      <c r="AE78" s="111"/>
      <c r="AF78" s="111"/>
      <c r="AG78" s="112"/>
      <c r="AH78" s="106">
        <f t="shared" si="110"/>
        <v>8.5</v>
      </c>
      <c r="AI78" s="107">
        <f t="shared" si="113"/>
        <v>5.0595238095238093</v>
      </c>
      <c r="AJ78" s="108">
        <f t="shared" si="112"/>
        <v>9565.7826190476189</v>
      </c>
      <c r="AK78" s="279">
        <f t="shared" si="111"/>
        <v>5.0595238095238096E-2</v>
      </c>
    </row>
    <row r="79" spans="1:37" x14ac:dyDescent="0.2">
      <c r="A79" s="8" t="s">
        <v>175</v>
      </c>
      <c r="B79" s="10" t="s">
        <v>194</v>
      </c>
      <c r="C79" s="111">
        <v>1</v>
      </c>
      <c r="D79" s="111">
        <v>1</v>
      </c>
      <c r="E79" s="111">
        <v>1</v>
      </c>
      <c r="F79" s="111">
        <v>2</v>
      </c>
      <c r="G79" s="111">
        <v>1</v>
      </c>
      <c r="H79" s="111">
        <v>1</v>
      </c>
      <c r="I79" s="111">
        <v>1</v>
      </c>
      <c r="J79" s="111">
        <v>2</v>
      </c>
      <c r="K79" s="111">
        <v>1</v>
      </c>
      <c r="L79" s="111">
        <v>2</v>
      </c>
      <c r="M79" s="111">
        <v>1</v>
      </c>
      <c r="N79" s="111">
        <v>1</v>
      </c>
      <c r="O79" s="111">
        <v>1</v>
      </c>
      <c r="P79" s="111">
        <v>1</v>
      </c>
      <c r="Q79" s="111">
        <v>1</v>
      </c>
      <c r="R79" s="111">
        <v>2</v>
      </c>
      <c r="S79" s="111">
        <v>1</v>
      </c>
      <c r="T79" s="111">
        <v>2</v>
      </c>
      <c r="U79" s="111">
        <v>1</v>
      </c>
      <c r="V79" s="111">
        <v>1</v>
      </c>
      <c r="W79" s="111">
        <v>1</v>
      </c>
      <c r="X79" s="111"/>
      <c r="Y79" s="111"/>
      <c r="Z79" s="111"/>
      <c r="AA79" s="111"/>
      <c r="AB79" s="111"/>
      <c r="AC79" s="111"/>
      <c r="AD79" s="111"/>
      <c r="AE79" s="111"/>
      <c r="AF79" s="111"/>
      <c r="AG79" s="112"/>
      <c r="AH79" s="106">
        <f t="shared" si="110"/>
        <v>26</v>
      </c>
      <c r="AI79" s="107">
        <f t="shared" si="113"/>
        <v>15.476190476190476</v>
      </c>
      <c r="AJ79" s="108">
        <f t="shared" si="112"/>
        <v>29260.04095238095</v>
      </c>
      <c r="AK79" s="279">
        <f t="shared" si="111"/>
        <v>0.15476190476190477</v>
      </c>
    </row>
    <row r="80" spans="1:37" x14ac:dyDescent="0.2">
      <c r="A80" s="8" t="s">
        <v>176</v>
      </c>
      <c r="B80" s="10" t="s">
        <v>195</v>
      </c>
      <c r="C80" s="111">
        <v>0.5</v>
      </c>
      <c r="D80" s="111"/>
      <c r="E80" s="111"/>
      <c r="F80" s="111"/>
      <c r="G80" s="111">
        <v>0.5</v>
      </c>
      <c r="H80" s="111"/>
      <c r="I80" s="111"/>
      <c r="J80" s="111"/>
      <c r="K80" s="111"/>
      <c r="L80" s="111"/>
      <c r="M80" s="111">
        <v>0.5</v>
      </c>
      <c r="N80" s="111"/>
      <c r="O80" s="111">
        <v>0.5</v>
      </c>
      <c r="P80" s="111"/>
      <c r="Q80" s="111"/>
      <c r="R80" s="111"/>
      <c r="S80" s="111"/>
      <c r="T80" s="111"/>
      <c r="U80" s="111">
        <v>0.5</v>
      </c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2"/>
      <c r="AH80" s="106">
        <f t="shared" si="110"/>
        <v>2.5</v>
      </c>
      <c r="AI80" s="107">
        <f t="shared" si="113"/>
        <v>1.4880952380952379</v>
      </c>
      <c r="AJ80" s="108">
        <f t="shared" si="112"/>
        <v>2813.4654761904758</v>
      </c>
      <c r="AK80" s="279">
        <f t="shared" si="111"/>
        <v>1.488095238095238E-2</v>
      </c>
    </row>
    <row r="81" spans="1:37" x14ac:dyDescent="0.2">
      <c r="A81" s="8" t="s">
        <v>178</v>
      </c>
      <c r="B81" s="10" t="s">
        <v>179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2"/>
      <c r="AH81" s="106">
        <f t="shared" si="110"/>
        <v>0</v>
      </c>
      <c r="AI81" s="107" t="str">
        <f t="shared" si="113"/>
        <v/>
      </c>
      <c r="AJ81" s="108" t="str">
        <f t="shared" si="112"/>
        <v/>
      </c>
      <c r="AK81" s="279" t="str">
        <f t="shared" si="111"/>
        <v/>
      </c>
    </row>
    <row r="82" spans="1:37" x14ac:dyDescent="0.2">
      <c r="A82" s="8" t="s">
        <v>177</v>
      </c>
      <c r="B82" s="10" t="s">
        <v>196</v>
      </c>
      <c r="C82" s="111"/>
      <c r="D82" s="111"/>
      <c r="E82" s="111"/>
      <c r="F82" s="111">
        <v>1</v>
      </c>
      <c r="G82" s="111"/>
      <c r="H82" s="111"/>
      <c r="I82" s="111"/>
      <c r="J82" s="111">
        <v>1</v>
      </c>
      <c r="K82" s="111"/>
      <c r="L82" s="111">
        <v>1</v>
      </c>
      <c r="M82" s="111"/>
      <c r="N82" s="111"/>
      <c r="O82" s="111"/>
      <c r="P82" s="111"/>
      <c r="Q82" s="111"/>
      <c r="R82" s="111">
        <v>1</v>
      </c>
      <c r="S82" s="111"/>
      <c r="T82" s="111">
        <v>1</v>
      </c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4"/>
      <c r="AH82" s="106">
        <f t="shared" si="110"/>
        <v>5</v>
      </c>
      <c r="AI82" s="107">
        <f t="shared" si="113"/>
        <v>2.9761904761904758</v>
      </c>
      <c r="AJ82" s="108">
        <f t="shared" ref="AJ82" si="114">IF(AH82=0,"",AI82*AJ$58/100)</f>
        <v>5626.9309523809516</v>
      </c>
      <c r="AK82" s="279">
        <f t="shared" ref="AK82" si="115">IF(AH82=0,"",AH82/AH$83)</f>
        <v>2.976190476190476E-2</v>
      </c>
    </row>
    <row r="83" spans="1:37" x14ac:dyDescent="0.2">
      <c r="B83" s="129" t="s">
        <v>29</v>
      </c>
      <c r="C83" s="117">
        <f>SUM(C60:C82)</f>
        <v>8</v>
      </c>
      <c r="D83" s="117">
        <f t="shared" ref="D83" si="116">SUM(D60:D82)</f>
        <v>8</v>
      </c>
      <c r="E83" s="117">
        <f t="shared" ref="E83" si="117">SUM(E60:E82)</f>
        <v>8</v>
      </c>
      <c r="F83" s="117">
        <f t="shared" ref="F83" si="118">SUM(F60:F82)</f>
        <v>8</v>
      </c>
      <c r="G83" s="117">
        <f t="shared" ref="G83" si="119">SUM(G60:G82)</f>
        <v>8</v>
      </c>
      <c r="H83" s="117">
        <f t="shared" ref="H83" si="120">SUM(H60:H82)</f>
        <v>8</v>
      </c>
      <c r="I83" s="117">
        <f t="shared" ref="I83" si="121">SUM(I60:I82)</f>
        <v>8</v>
      </c>
      <c r="J83" s="117">
        <f t="shared" ref="J83" si="122">SUM(J60:J82)</f>
        <v>8</v>
      </c>
      <c r="K83" s="117">
        <f t="shared" ref="K83" si="123">SUM(K60:K82)</f>
        <v>8</v>
      </c>
      <c r="L83" s="117">
        <f t="shared" ref="L83" si="124">SUM(L60:L82)</f>
        <v>8</v>
      </c>
      <c r="M83" s="117">
        <f t="shared" ref="M83" si="125">SUM(M60:M82)</f>
        <v>8</v>
      </c>
      <c r="N83" s="117">
        <f t="shared" ref="N83" si="126">SUM(N60:N82)</f>
        <v>8</v>
      </c>
      <c r="O83" s="117">
        <f t="shared" ref="O83" si="127">SUM(O60:O82)</f>
        <v>8</v>
      </c>
      <c r="P83" s="117">
        <f t="shared" ref="P83" si="128">SUM(P60:P82)</f>
        <v>8</v>
      </c>
      <c r="Q83" s="117">
        <f t="shared" ref="Q83" si="129">SUM(Q60:Q82)</f>
        <v>8</v>
      </c>
      <c r="R83" s="117">
        <f t="shared" ref="R83" si="130">SUM(R60:R82)</f>
        <v>8</v>
      </c>
      <c r="S83" s="117">
        <f t="shared" ref="S83" si="131">SUM(S60:S82)</f>
        <v>8</v>
      </c>
      <c r="T83" s="117">
        <f t="shared" ref="T83" si="132">SUM(T60:T82)</f>
        <v>8</v>
      </c>
      <c r="U83" s="117">
        <f t="shared" ref="U83" si="133">SUM(U60:U82)</f>
        <v>8</v>
      </c>
      <c r="V83" s="117">
        <f t="shared" ref="V83" si="134">SUM(V60:V82)</f>
        <v>8</v>
      </c>
      <c r="W83" s="117">
        <f t="shared" ref="W83" si="135">SUM(W60:W82)</f>
        <v>8</v>
      </c>
      <c r="X83" s="117">
        <f t="shared" ref="X83" si="136">SUM(X60:X82)</f>
        <v>0</v>
      </c>
      <c r="Y83" s="117">
        <f t="shared" ref="Y83" si="137">SUM(Y60:Y82)</f>
        <v>0</v>
      </c>
      <c r="Z83" s="117">
        <f t="shared" ref="Z83" si="138">SUM(Z60:Z82)</f>
        <v>0</v>
      </c>
      <c r="AA83" s="117">
        <f t="shared" ref="AA83" si="139">SUM(AA60:AA82)</f>
        <v>0</v>
      </c>
      <c r="AB83" s="117">
        <f t="shared" ref="AB83" si="140">SUM(AB60:AB82)</f>
        <v>0</v>
      </c>
      <c r="AC83" s="117">
        <f t="shared" ref="AC83" si="141">SUM(AC60:AC82)</f>
        <v>0</v>
      </c>
      <c r="AD83" s="117">
        <f t="shared" ref="AD83" si="142">SUM(AD60:AD82)</f>
        <v>0</v>
      </c>
      <c r="AE83" s="117">
        <f t="shared" ref="AE83" si="143">SUM(AE60:AE82)</f>
        <v>0</v>
      </c>
      <c r="AF83" s="117">
        <f t="shared" ref="AF83" si="144">SUM(AF60:AF82)</f>
        <v>0</v>
      </c>
      <c r="AG83" s="117">
        <f t="shared" ref="AG83" si="145">SUM(AG60:AG82)</f>
        <v>0</v>
      </c>
      <c r="AH83" s="117">
        <f t="shared" ref="AH83" si="146">SUM(AH60:AH82)</f>
        <v>168</v>
      </c>
      <c r="AI83" s="101" t="str">
        <f>IF(AJ83=AJ58,"ตรง","ไม่ตรง")</f>
        <v>ตรง</v>
      </c>
      <c r="AJ83" s="102">
        <f>SUM(AJ60:AJ82)</f>
        <v>189064.88</v>
      </c>
      <c r="AK83" s="279">
        <f>SUM(AK60:AK81)</f>
        <v>0.97023809523809523</v>
      </c>
    </row>
    <row r="85" spans="1:37" x14ac:dyDescent="0.2">
      <c r="A85" s="99">
        <v>4</v>
      </c>
      <c r="B85" s="100" t="str">
        <f>VLOOKUP(A85,'1ค่าแรงรายคน'!$A$2:$B$32,2,0)</f>
        <v>นางสาวกนกรัตน์  พรมมา</v>
      </c>
      <c r="AI85" s="101" t="s">
        <v>100</v>
      </c>
      <c r="AJ85" s="102" t="s">
        <v>28</v>
      </c>
    </row>
    <row r="86" spans="1:37" x14ac:dyDescent="0.2">
      <c r="A86" s="381" t="s">
        <v>0</v>
      </c>
      <c r="B86" s="381" t="s">
        <v>1</v>
      </c>
      <c r="C86" s="383"/>
      <c r="D86" s="384"/>
      <c r="E86" s="384"/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I86" s="102">
        <v>1</v>
      </c>
      <c r="AJ86" s="104">
        <f>+'1ค่าแรงรายคน'!C5</f>
        <v>191962.88</v>
      </c>
    </row>
    <row r="87" spans="1:37" x14ac:dyDescent="0.2">
      <c r="A87" s="382"/>
      <c r="B87" s="382"/>
      <c r="C87" s="105">
        <v>1</v>
      </c>
      <c r="D87" s="105">
        <v>2</v>
      </c>
      <c r="E87" s="105">
        <v>3</v>
      </c>
      <c r="F87" s="105">
        <v>4</v>
      </c>
      <c r="G87" s="105">
        <v>5</v>
      </c>
      <c r="H87" s="105">
        <v>6</v>
      </c>
      <c r="I87" s="105">
        <v>7</v>
      </c>
      <c r="J87" s="105">
        <v>8</v>
      </c>
      <c r="K87" s="105">
        <v>9</v>
      </c>
      <c r="L87" s="105">
        <v>10</v>
      </c>
      <c r="M87" s="105">
        <v>11</v>
      </c>
      <c r="N87" s="105">
        <v>12</v>
      </c>
      <c r="O87" s="105">
        <v>13</v>
      </c>
      <c r="P87" s="105">
        <v>14</v>
      </c>
      <c r="Q87" s="105">
        <v>15</v>
      </c>
      <c r="R87" s="105">
        <v>16</v>
      </c>
      <c r="S87" s="105">
        <v>17</v>
      </c>
      <c r="T87" s="105">
        <v>18</v>
      </c>
      <c r="U87" s="105">
        <v>19</v>
      </c>
      <c r="V87" s="105">
        <v>20</v>
      </c>
      <c r="W87" s="105">
        <v>21</v>
      </c>
      <c r="X87" s="105">
        <v>22</v>
      </c>
      <c r="Y87" s="105">
        <v>23</v>
      </c>
      <c r="Z87" s="105">
        <v>24</v>
      </c>
      <c r="AA87" s="105">
        <v>25</v>
      </c>
      <c r="AB87" s="105">
        <v>26</v>
      </c>
      <c r="AC87" s="105">
        <v>27</v>
      </c>
      <c r="AD87" s="105">
        <v>28</v>
      </c>
      <c r="AE87" s="105">
        <v>29</v>
      </c>
      <c r="AF87" s="105">
        <v>30</v>
      </c>
      <c r="AG87" s="105"/>
      <c r="AH87" s="106" t="s">
        <v>29</v>
      </c>
      <c r="AI87" s="107" t="s">
        <v>30</v>
      </c>
      <c r="AJ87" s="108" t="s">
        <v>31</v>
      </c>
    </row>
    <row r="88" spans="1:37" x14ac:dyDescent="0.2">
      <c r="A88" s="6" t="s">
        <v>156</v>
      </c>
      <c r="B88" s="7" t="s">
        <v>85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2"/>
      <c r="AH88" s="106">
        <f t="shared" ref="AH88:AH110" si="147">SUM(C88:AG88)</f>
        <v>0</v>
      </c>
      <c r="AI88" s="107" t="str">
        <f t="shared" ref="AI88:AI109" si="148">IF(AH88=0,"",AH88/AH$111*100)</f>
        <v/>
      </c>
      <c r="AJ88" s="108" t="str">
        <f>IF(AH88=0,"",AI88*AJ$86/100)</f>
        <v/>
      </c>
      <c r="AK88" s="279" t="str">
        <f t="shared" ref="AK88:AK109" si="149">IF(AH88=0,"",AH88/AH$111)</f>
        <v/>
      </c>
    </row>
    <row r="89" spans="1:37" x14ac:dyDescent="0.2">
      <c r="A89" s="6" t="s">
        <v>160</v>
      </c>
      <c r="B89" s="7" t="s">
        <v>7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2"/>
      <c r="AH89" s="106">
        <f t="shared" si="147"/>
        <v>0</v>
      </c>
      <c r="AI89" s="107" t="str">
        <f t="shared" si="148"/>
        <v/>
      </c>
      <c r="AJ89" s="108" t="str">
        <f t="shared" ref="AJ89:AJ109" si="150">IF(AH89=0,"",AI89*AJ$86/100)</f>
        <v/>
      </c>
      <c r="AK89" s="279" t="str">
        <f t="shared" si="149"/>
        <v/>
      </c>
    </row>
    <row r="90" spans="1:37" x14ac:dyDescent="0.2">
      <c r="A90" s="6" t="s">
        <v>158</v>
      </c>
      <c r="B90" s="7" t="s">
        <v>181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2"/>
      <c r="AH90" s="106">
        <f t="shared" si="147"/>
        <v>0</v>
      </c>
      <c r="AI90" s="107" t="str">
        <f t="shared" si="148"/>
        <v/>
      </c>
      <c r="AJ90" s="108" t="str">
        <f t="shared" si="150"/>
        <v/>
      </c>
      <c r="AK90" s="279" t="str">
        <f t="shared" si="149"/>
        <v/>
      </c>
    </row>
    <row r="91" spans="1:37" x14ac:dyDescent="0.2">
      <c r="A91" s="6" t="s">
        <v>159</v>
      </c>
      <c r="B91" s="7" t="s">
        <v>8</v>
      </c>
      <c r="C91" s="111">
        <v>1</v>
      </c>
      <c r="D91" s="111">
        <v>2</v>
      </c>
      <c r="E91" s="111">
        <v>1</v>
      </c>
      <c r="F91" s="111">
        <v>2</v>
      </c>
      <c r="G91" s="111">
        <v>1</v>
      </c>
      <c r="H91" s="111">
        <v>2</v>
      </c>
      <c r="I91" s="111">
        <v>1</v>
      </c>
      <c r="J91" s="111">
        <v>1</v>
      </c>
      <c r="K91" s="111">
        <v>2</v>
      </c>
      <c r="L91" s="111">
        <v>1</v>
      </c>
      <c r="M91" s="111">
        <v>2</v>
      </c>
      <c r="N91" s="111">
        <v>1</v>
      </c>
      <c r="O91" s="111">
        <v>1</v>
      </c>
      <c r="P91" s="111">
        <v>2</v>
      </c>
      <c r="Q91" s="111">
        <v>1</v>
      </c>
      <c r="R91" s="111">
        <v>1</v>
      </c>
      <c r="S91" s="111">
        <v>2</v>
      </c>
      <c r="T91" s="111">
        <v>1</v>
      </c>
      <c r="U91" s="111">
        <v>2</v>
      </c>
      <c r="V91" s="111">
        <v>1</v>
      </c>
      <c r="W91" s="111">
        <v>1</v>
      </c>
      <c r="X91" s="111"/>
      <c r="Y91" s="111"/>
      <c r="Z91" s="111"/>
      <c r="AA91" s="111"/>
      <c r="AB91" s="111"/>
      <c r="AC91" s="111"/>
      <c r="AD91" s="111"/>
      <c r="AE91" s="111"/>
      <c r="AF91" s="111"/>
      <c r="AG91" s="112"/>
      <c r="AH91" s="106">
        <f t="shared" si="147"/>
        <v>29</v>
      </c>
      <c r="AI91" s="107">
        <f t="shared" si="148"/>
        <v>17.261904761904763</v>
      </c>
      <c r="AJ91" s="108">
        <f t="shared" si="150"/>
        <v>33136.449523809526</v>
      </c>
      <c r="AK91" s="279">
        <f t="shared" si="149"/>
        <v>0.17261904761904762</v>
      </c>
    </row>
    <row r="92" spans="1:37" x14ac:dyDescent="0.2">
      <c r="A92" s="8" t="s">
        <v>163</v>
      </c>
      <c r="B92" s="9" t="s">
        <v>183</v>
      </c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2"/>
      <c r="AH92" s="106">
        <f t="shared" si="147"/>
        <v>0</v>
      </c>
      <c r="AI92" s="107" t="str">
        <f t="shared" si="148"/>
        <v/>
      </c>
      <c r="AJ92" s="108" t="str">
        <f t="shared" si="150"/>
        <v/>
      </c>
      <c r="AK92" s="279" t="str">
        <f t="shared" si="149"/>
        <v/>
      </c>
    </row>
    <row r="93" spans="1:37" x14ac:dyDescent="0.2">
      <c r="A93" s="8" t="s">
        <v>162</v>
      </c>
      <c r="B93" s="9" t="s">
        <v>89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2"/>
      <c r="AH93" s="106">
        <f t="shared" si="147"/>
        <v>0</v>
      </c>
      <c r="AI93" s="107" t="str">
        <f t="shared" si="148"/>
        <v/>
      </c>
      <c r="AJ93" s="108" t="str">
        <f t="shared" si="150"/>
        <v/>
      </c>
      <c r="AK93" s="279" t="str">
        <f t="shared" si="149"/>
        <v/>
      </c>
    </row>
    <row r="94" spans="1:37" x14ac:dyDescent="0.2">
      <c r="A94" s="6" t="s">
        <v>161</v>
      </c>
      <c r="B94" s="7" t="s">
        <v>182</v>
      </c>
      <c r="C94" s="111">
        <v>0.5</v>
      </c>
      <c r="D94" s="111">
        <v>1</v>
      </c>
      <c r="E94" s="111">
        <v>1</v>
      </c>
      <c r="F94" s="111">
        <v>2</v>
      </c>
      <c r="G94" s="111">
        <v>0.5</v>
      </c>
      <c r="H94" s="111">
        <v>1</v>
      </c>
      <c r="I94" s="111">
        <v>1</v>
      </c>
      <c r="J94" s="111">
        <v>1</v>
      </c>
      <c r="K94" s="111">
        <v>2</v>
      </c>
      <c r="L94" s="111">
        <v>0.5</v>
      </c>
      <c r="M94" s="111">
        <v>1</v>
      </c>
      <c r="N94" s="111">
        <v>1</v>
      </c>
      <c r="O94" s="111">
        <v>0.5</v>
      </c>
      <c r="P94" s="111">
        <v>1</v>
      </c>
      <c r="Q94" s="111">
        <v>1</v>
      </c>
      <c r="R94" s="111">
        <v>1</v>
      </c>
      <c r="S94" s="111">
        <v>2</v>
      </c>
      <c r="T94" s="111">
        <v>0.5</v>
      </c>
      <c r="U94" s="111">
        <v>1</v>
      </c>
      <c r="V94" s="111">
        <v>1</v>
      </c>
      <c r="W94" s="111">
        <v>1</v>
      </c>
      <c r="X94" s="111"/>
      <c r="Y94" s="111"/>
      <c r="Z94" s="111"/>
      <c r="AA94" s="111"/>
      <c r="AB94" s="111"/>
      <c r="AC94" s="111"/>
      <c r="AD94" s="111"/>
      <c r="AE94" s="111"/>
      <c r="AF94" s="111"/>
      <c r="AG94" s="112"/>
      <c r="AH94" s="106">
        <f t="shared" si="147"/>
        <v>21.5</v>
      </c>
      <c r="AI94" s="107">
        <f t="shared" si="148"/>
        <v>12.797619047619047</v>
      </c>
      <c r="AJ94" s="108">
        <f t="shared" si="150"/>
        <v>24566.678095238098</v>
      </c>
      <c r="AK94" s="279">
        <f t="shared" si="149"/>
        <v>0.12797619047619047</v>
      </c>
    </row>
    <row r="95" spans="1:37" x14ac:dyDescent="0.2">
      <c r="A95" s="8" t="s">
        <v>164</v>
      </c>
      <c r="B95" s="9" t="s">
        <v>91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2"/>
      <c r="AH95" s="106">
        <f t="shared" si="147"/>
        <v>0</v>
      </c>
      <c r="AI95" s="107" t="str">
        <f t="shared" si="148"/>
        <v/>
      </c>
      <c r="AJ95" s="108" t="str">
        <f t="shared" si="150"/>
        <v/>
      </c>
      <c r="AK95" s="279" t="str">
        <f t="shared" si="149"/>
        <v/>
      </c>
    </row>
    <row r="96" spans="1:37" x14ac:dyDescent="0.2">
      <c r="A96" s="6" t="s">
        <v>157</v>
      </c>
      <c r="B96" s="7" t="s">
        <v>180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2"/>
      <c r="AH96" s="106">
        <f t="shared" si="147"/>
        <v>0</v>
      </c>
      <c r="AI96" s="107" t="str">
        <f t="shared" si="148"/>
        <v/>
      </c>
      <c r="AJ96" s="108" t="str">
        <f t="shared" si="150"/>
        <v/>
      </c>
      <c r="AK96" s="279" t="str">
        <f t="shared" si="149"/>
        <v/>
      </c>
    </row>
    <row r="97" spans="1:37" x14ac:dyDescent="0.2">
      <c r="A97" s="8" t="s">
        <v>165</v>
      </c>
      <c r="B97" s="9" t="s">
        <v>184</v>
      </c>
      <c r="C97" s="111">
        <v>0.5</v>
      </c>
      <c r="D97" s="111"/>
      <c r="E97" s="111"/>
      <c r="F97" s="111"/>
      <c r="G97" s="111">
        <v>0.5</v>
      </c>
      <c r="H97" s="111"/>
      <c r="I97" s="111"/>
      <c r="J97" s="111"/>
      <c r="K97" s="111"/>
      <c r="L97" s="111">
        <v>0.5</v>
      </c>
      <c r="M97" s="111"/>
      <c r="N97" s="111"/>
      <c r="O97" s="111">
        <v>0.5</v>
      </c>
      <c r="P97" s="111"/>
      <c r="Q97" s="111"/>
      <c r="R97" s="111"/>
      <c r="S97" s="111"/>
      <c r="T97" s="111">
        <v>0.5</v>
      </c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2"/>
      <c r="AH97" s="106">
        <f t="shared" si="147"/>
        <v>2.5</v>
      </c>
      <c r="AI97" s="107">
        <f t="shared" si="148"/>
        <v>1.4880952380952379</v>
      </c>
      <c r="AJ97" s="108">
        <f t="shared" si="150"/>
        <v>2856.5904761904758</v>
      </c>
      <c r="AK97" s="279">
        <f t="shared" si="149"/>
        <v>1.488095238095238E-2</v>
      </c>
    </row>
    <row r="98" spans="1:37" x14ac:dyDescent="0.2">
      <c r="A98" s="8" t="s">
        <v>166</v>
      </c>
      <c r="B98" s="9" t="s">
        <v>185</v>
      </c>
      <c r="C98" s="111"/>
      <c r="D98" s="111"/>
      <c r="E98" s="111">
        <v>1</v>
      </c>
      <c r="F98" s="111">
        <v>1</v>
      </c>
      <c r="G98" s="111"/>
      <c r="H98" s="111"/>
      <c r="I98" s="111">
        <v>1</v>
      </c>
      <c r="J98" s="111">
        <v>1</v>
      </c>
      <c r="K98" s="111">
        <v>1</v>
      </c>
      <c r="L98" s="111"/>
      <c r="M98" s="111"/>
      <c r="N98" s="111">
        <v>1</v>
      </c>
      <c r="O98" s="111"/>
      <c r="P98" s="111"/>
      <c r="Q98" s="111">
        <v>1</v>
      </c>
      <c r="R98" s="111">
        <v>1</v>
      </c>
      <c r="S98" s="111">
        <v>1</v>
      </c>
      <c r="T98" s="111"/>
      <c r="U98" s="111"/>
      <c r="V98" s="111">
        <v>1</v>
      </c>
      <c r="W98" s="111">
        <v>1</v>
      </c>
      <c r="X98" s="111"/>
      <c r="Y98" s="111"/>
      <c r="Z98" s="111"/>
      <c r="AA98" s="111"/>
      <c r="AB98" s="111"/>
      <c r="AC98" s="111"/>
      <c r="AD98" s="111"/>
      <c r="AE98" s="111"/>
      <c r="AF98" s="111"/>
      <c r="AG98" s="112"/>
      <c r="AH98" s="106">
        <f t="shared" si="147"/>
        <v>11</v>
      </c>
      <c r="AI98" s="107">
        <f t="shared" si="148"/>
        <v>6.5476190476190483</v>
      </c>
      <c r="AJ98" s="108">
        <f t="shared" si="150"/>
        <v>12568.998095238097</v>
      </c>
      <c r="AK98" s="279">
        <f t="shared" si="149"/>
        <v>6.5476190476190479E-2</v>
      </c>
    </row>
    <row r="99" spans="1:37" x14ac:dyDescent="0.2">
      <c r="A99" s="8" t="s">
        <v>171</v>
      </c>
      <c r="B99" s="9" t="s">
        <v>190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2"/>
      <c r="AH99" s="106">
        <f t="shared" si="147"/>
        <v>0</v>
      </c>
      <c r="AI99" s="107" t="str">
        <f t="shared" si="148"/>
        <v/>
      </c>
      <c r="AJ99" s="108" t="str">
        <f t="shared" si="150"/>
        <v/>
      </c>
      <c r="AK99" s="279" t="str">
        <f t="shared" si="149"/>
        <v/>
      </c>
    </row>
    <row r="100" spans="1:37" x14ac:dyDescent="0.2">
      <c r="A100" s="8" t="s">
        <v>167</v>
      </c>
      <c r="B100" s="9" t="s">
        <v>186</v>
      </c>
      <c r="C100" s="111">
        <v>1</v>
      </c>
      <c r="D100" s="111">
        <v>2</v>
      </c>
      <c r="E100" s="111">
        <v>1</v>
      </c>
      <c r="F100" s="111">
        <v>1</v>
      </c>
      <c r="G100" s="111">
        <v>1</v>
      </c>
      <c r="H100" s="111">
        <v>2</v>
      </c>
      <c r="I100" s="111">
        <v>1</v>
      </c>
      <c r="J100" s="111">
        <v>1</v>
      </c>
      <c r="K100" s="111">
        <v>1</v>
      </c>
      <c r="L100" s="111">
        <v>1</v>
      </c>
      <c r="M100" s="111">
        <v>2</v>
      </c>
      <c r="N100" s="111">
        <v>1</v>
      </c>
      <c r="O100" s="111">
        <v>1</v>
      </c>
      <c r="P100" s="111">
        <v>2</v>
      </c>
      <c r="Q100" s="111">
        <v>1</v>
      </c>
      <c r="R100" s="111">
        <v>1</v>
      </c>
      <c r="S100" s="111">
        <v>1</v>
      </c>
      <c r="T100" s="111">
        <v>1</v>
      </c>
      <c r="U100" s="111">
        <v>2</v>
      </c>
      <c r="V100" s="111">
        <v>1</v>
      </c>
      <c r="W100" s="111">
        <v>1</v>
      </c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2"/>
      <c r="AH100" s="106">
        <f t="shared" si="147"/>
        <v>26</v>
      </c>
      <c r="AI100" s="107">
        <f t="shared" si="148"/>
        <v>15.476190476190476</v>
      </c>
      <c r="AJ100" s="108">
        <f t="shared" si="150"/>
        <v>29708.54095238095</v>
      </c>
      <c r="AK100" s="279">
        <f t="shared" si="149"/>
        <v>0.15476190476190477</v>
      </c>
    </row>
    <row r="101" spans="1:37" x14ac:dyDescent="0.2">
      <c r="A101" s="8" t="s">
        <v>168</v>
      </c>
      <c r="B101" s="9" t="s">
        <v>187</v>
      </c>
      <c r="C101" s="111">
        <v>0.5</v>
      </c>
      <c r="D101" s="111">
        <v>1</v>
      </c>
      <c r="E101" s="111"/>
      <c r="F101" s="111"/>
      <c r="G101" s="111">
        <v>0.5</v>
      </c>
      <c r="H101" s="111">
        <v>1</v>
      </c>
      <c r="I101" s="111"/>
      <c r="J101" s="111"/>
      <c r="K101" s="111"/>
      <c r="L101" s="111">
        <v>0.5</v>
      </c>
      <c r="M101" s="111">
        <v>1</v>
      </c>
      <c r="N101" s="111"/>
      <c r="O101" s="111">
        <v>0.5</v>
      </c>
      <c r="P101" s="111">
        <v>1</v>
      </c>
      <c r="Q101" s="111"/>
      <c r="R101" s="111"/>
      <c r="S101" s="111"/>
      <c r="T101" s="111">
        <v>0.5</v>
      </c>
      <c r="U101" s="111">
        <v>1</v>
      </c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2"/>
      <c r="AH101" s="106">
        <f t="shared" si="147"/>
        <v>7.5</v>
      </c>
      <c r="AI101" s="107">
        <f t="shared" si="148"/>
        <v>4.4642857142857144</v>
      </c>
      <c r="AJ101" s="108">
        <f t="shared" si="150"/>
        <v>8569.7714285714301</v>
      </c>
      <c r="AK101" s="279">
        <f t="shared" si="149"/>
        <v>4.4642857142857144E-2</v>
      </c>
    </row>
    <row r="102" spans="1:37" x14ac:dyDescent="0.2">
      <c r="A102" s="8" t="s">
        <v>169</v>
      </c>
      <c r="B102" s="9" t="s">
        <v>188</v>
      </c>
      <c r="C102" s="111">
        <v>1</v>
      </c>
      <c r="D102" s="111">
        <v>2</v>
      </c>
      <c r="E102" s="111">
        <v>1</v>
      </c>
      <c r="F102" s="111"/>
      <c r="G102" s="111">
        <v>1</v>
      </c>
      <c r="H102" s="111">
        <v>2</v>
      </c>
      <c r="I102" s="111">
        <v>1</v>
      </c>
      <c r="J102" s="111">
        <v>1</v>
      </c>
      <c r="K102" s="111"/>
      <c r="L102" s="111">
        <v>1</v>
      </c>
      <c r="M102" s="111">
        <v>2</v>
      </c>
      <c r="N102" s="111">
        <v>1</v>
      </c>
      <c r="O102" s="111">
        <v>1</v>
      </c>
      <c r="P102" s="111">
        <v>2</v>
      </c>
      <c r="Q102" s="111">
        <v>1</v>
      </c>
      <c r="R102" s="111">
        <v>1</v>
      </c>
      <c r="S102" s="111"/>
      <c r="T102" s="111">
        <v>1</v>
      </c>
      <c r="U102" s="111">
        <v>2</v>
      </c>
      <c r="V102" s="111">
        <v>1</v>
      </c>
      <c r="W102" s="111">
        <v>1</v>
      </c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2"/>
      <c r="AH102" s="106">
        <f t="shared" si="147"/>
        <v>23</v>
      </c>
      <c r="AI102" s="107">
        <f t="shared" si="148"/>
        <v>13.690476190476192</v>
      </c>
      <c r="AJ102" s="108">
        <f t="shared" si="150"/>
        <v>26280.632380952382</v>
      </c>
      <c r="AK102" s="279">
        <f t="shared" si="149"/>
        <v>0.13690476190476192</v>
      </c>
    </row>
    <row r="103" spans="1:37" x14ac:dyDescent="0.2">
      <c r="A103" s="8" t="s">
        <v>170</v>
      </c>
      <c r="B103" s="9" t="s">
        <v>189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06">
        <f t="shared" si="147"/>
        <v>0</v>
      </c>
      <c r="AI103" s="107" t="str">
        <f t="shared" si="148"/>
        <v/>
      </c>
      <c r="AJ103" s="108" t="str">
        <f t="shared" si="150"/>
        <v/>
      </c>
      <c r="AK103" s="279" t="str">
        <f t="shared" si="149"/>
        <v/>
      </c>
    </row>
    <row r="104" spans="1:37" x14ac:dyDescent="0.2">
      <c r="A104" s="8" t="s">
        <v>173</v>
      </c>
      <c r="B104" s="10" t="s">
        <v>192</v>
      </c>
      <c r="C104" s="111">
        <v>1</v>
      </c>
      <c r="D104" s="111"/>
      <c r="E104" s="111">
        <v>2</v>
      </c>
      <c r="F104" s="111">
        <v>1</v>
      </c>
      <c r="G104" s="111">
        <v>1</v>
      </c>
      <c r="H104" s="111"/>
      <c r="I104" s="111">
        <v>2</v>
      </c>
      <c r="J104" s="111">
        <v>2</v>
      </c>
      <c r="K104" s="111">
        <v>1</v>
      </c>
      <c r="L104" s="111">
        <v>1</v>
      </c>
      <c r="M104" s="111"/>
      <c r="N104" s="111">
        <v>2</v>
      </c>
      <c r="O104" s="111">
        <v>1</v>
      </c>
      <c r="P104" s="111"/>
      <c r="Q104" s="111">
        <v>2</v>
      </c>
      <c r="R104" s="111">
        <v>2</v>
      </c>
      <c r="S104" s="111">
        <v>1</v>
      </c>
      <c r="T104" s="111">
        <v>1</v>
      </c>
      <c r="U104" s="111"/>
      <c r="V104" s="111">
        <v>2</v>
      </c>
      <c r="W104" s="111">
        <v>2</v>
      </c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2"/>
      <c r="AH104" s="106">
        <f t="shared" si="147"/>
        <v>24</v>
      </c>
      <c r="AI104" s="107">
        <f t="shared" si="148"/>
        <v>14.285714285714285</v>
      </c>
      <c r="AJ104" s="108">
        <f t="shared" si="150"/>
        <v>27423.268571428569</v>
      </c>
      <c r="AK104" s="279">
        <f t="shared" si="149"/>
        <v>0.14285714285714285</v>
      </c>
    </row>
    <row r="105" spans="1:37" x14ac:dyDescent="0.2">
      <c r="A105" s="8" t="s">
        <v>172</v>
      </c>
      <c r="B105" s="9" t="s">
        <v>191</v>
      </c>
      <c r="C105" s="111">
        <v>1</v>
      </c>
      <c r="D105" s="111"/>
      <c r="E105" s="111">
        <v>1</v>
      </c>
      <c r="F105" s="111"/>
      <c r="G105" s="111">
        <v>1</v>
      </c>
      <c r="H105" s="111"/>
      <c r="I105" s="111">
        <v>1</v>
      </c>
      <c r="J105" s="111">
        <v>1</v>
      </c>
      <c r="K105" s="111"/>
      <c r="L105" s="111">
        <v>1</v>
      </c>
      <c r="M105" s="111"/>
      <c r="N105" s="111">
        <v>1</v>
      </c>
      <c r="O105" s="111">
        <v>1</v>
      </c>
      <c r="P105" s="111"/>
      <c r="Q105" s="111">
        <v>1</v>
      </c>
      <c r="R105" s="111">
        <v>1</v>
      </c>
      <c r="S105" s="111"/>
      <c r="T105" s="111">
        <v>1</v>
      </c>
      <c r="U105" s="111"/>
      <c r="V105" s="111">
        <v>1</v>
      </c>
      <c r="W105" s="111">
        <v>1</v>
      </c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2"/>
      <c r="AH105" s="106">
        <f t="shared" si="147"/>
        <v>13</v>
      </c>
      <c r="AI105" s="107">
        <f t="shared" si="148"/>
        <v>7.7380952380952381</v>
      </c>
      <c r="AJ105" s="108">
        <f t="shared" si="150"/>
        <v>14854.270476190475</v>
      </c>
      <c r="AK105" s="279">
        <f t="shared" si="149"/>
        <v>7.7380952380952384E-2</v>
      </c>
    </row>
    <row r="106" spans="1:37" x14ac:dyDescent="0.2">
      <c r="A106" s="8" t="s">
        <v>174</v>
      </c>
      <c r="B106" s="10" t="s">
        <v>193</v>
      </c>
      <c r="C106" s="111">
        <v>1</v>
      </c>
      <c r="D106" s="111"/>
      <c r="E106" s="111"/>
      <c r="F106" s="111"/>
      <c r="G106" s="111">
        <v>1</v>
      </c>
      <c r="H106" s="111"/>
      <c r="I106" s="111"/>
      <c r="J106" s="111"/>
      <c r="K106" s="111"/>
      <c r="L106" s="111">
        <v>1</v>
      </c>
      <c r="M106" s="111"/>
      <c r="N106" s="111"/>
      <c r="O106" s="111">
        <v>1</v>
      </c>
      <c r="P106" s="111"/>
      <c r="Q106" s="111"/>
      <c r="R106" s="111"/>
      <c r="S106" s="111"/>
      <c r="T106" s="111">
        <v>1</v>
      </c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2"/>
      <c r="AH106" s="106">
        <f t="shared" si="147"/>
        <v>5</v>
      </c>
      <c r="AI106" s="107">
        <f t="shared" si="148"/>
        <v>2.9761904761904758</v>
      </c>
      <c r="AJ106" s="108">
        <f t="shared" si="150"/>
        <v>5713.1809523809516</v>
      </c>
      <c r="AK106" s="279">
        <f t="shared" si="149"/>
        <v>2.976190476190476E-2</v>
      </c>
    </row>
    <row r="107" spans="1:37" x14ac:dyDescent="0.2">
      <c r="A107" s="8" t="s">
        <v>175</v>
      </c>
      <c r="B107" s="10" t="s">
        <v>194</v>
      </c>
      <c r="C107" s="111">
        <v>0.5</v>
      </c>
      <c r="D107" s="111"/>
      <c r="E107" s="111"/>
      <c r="F107" s="111"/>
      <c r="G107" s="111">
        <v>0.5</v>
      </c>
      <c r="H107" s="111"/>
      <c r="I107" s="111"/>
      <c r="J107" s="111"/>
      <c r="K107" s="111"/>
      <c r="L107" s="111">
        <v>0.5</v>
      </c>
      <c r="M107" s="111"/>
      <c r="N107" s="111"/>
      <c r="O107" s="111">
        <v>0.5</v>
      </c>
      <c r="P107" s="111"/>
      <c r="Q107" s="111"/>
      <c r="R107" s="111"/>
      <c r="S107" s="111"/>
      <c r="T107" s="111">
        <v>0.5</v>
      </c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2"/>
      <c r="AH107" s="106">
        <f t="shared" si="147"/>
        <v>2.5</v>
      </c>
      <c r="AI107" s="107">
        <f t="shared" si="148"/>
        <v>1.4880952380952379</v>
      </c>
      <c r="AJ107" s="108">
        <f t="shared" si="150"/>
        <v>2856.5904761904758</v>
      </c>
      <c r="AK107" s="279">
        <f t="shared" si="149"/>
        <v>1.488095238095238E-2</v>
      </c>
    </row>
    <row r="108" spans="1:37" x14ac:dyDescent="0.2">
      <c r="A108" s="8" t="s">
        <v>176</v>
      </c>
      <c r="B108" s="10" t="s">
        <v>195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2"/>
      <c r="AH108" s="106">
        <f t="shared" si="147"/>
        <v>0</v>
      </c>
      <c r="AI108" s="107" t="str">
        <f t="shared" si="148"/>
        <v/>
      </c>
      <c r="AJ108" s="108" t="str">
        <f t="shared" si="150"/>
        <v/>
      </c>
      <c r="AK108" s="279" t="str">
        <f t="shared" si="149"/>
        <v/>
      </c>
    </row>
    <row r="109" spans="1:37" x14ac:dyDescent="0.2">
      <c r="A109" s="8" t="s">
        <v>178</v>
      </c>
      <c r="B109" s="10" t="s">
        <v>179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2"/>
      <c r="AH109" s="106">
        <f t="shared" si="147"/>
        <v>0</v>
      </c>
      <c r="AI109" s="107" t="str">
        <f t="shared" si="148"/>
        <v/>
      </c>
      <c r="AJ109" s="108" t="str">
        <f t="shared" si="150"/>
        <v/>
      </c>
      <c r="AK109" s="279" t="str">
        <f t="shared" si="149"/>
        <v/>
      </c>
    </row>
    <row r="110" spans="1:37" x14ac:dyDescent="0.2">
      <c r="A110" s="8" t="s">
        <v>177</v>
      </c>
      <c r="B110" s="10" t="s">
        <v>196</v>
      </c>
      <c r="C110" s="111"/>
      <c r="D110" s="111"/>
      <c r="E110" s="111"/>
      <c r="F110" s="111">
        <v>1</v>
      </c>
      <c r="G110" s="111"/>
      <c r="H110" s="111"/>
      <c r="I110" s="111"/>
      <c r="J110" s="111"/>
      <c r="K110" s="111">
        <v>1</v>
      </c>
      <c r="L110" s="111"/>
      <c r="M110" s="111"/>
      <c r="N110" s="111"/>
      <c r="O110" s="111"/>
      <c r="P110" s="111"/>
      <c r="Q110" s="111"/>
      <c r="R110" s="111"/>
      <c r="S110" s="111">
        <v>1</v>
      </c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4"/>
      <c r="AH110" s="106">
        <f t="shared" si="147"/>
        <v>3</v>
      </c>
      <c r="AI110" s="107">
        <f t="shared" ref="AI110" si="151">IF(AH110=0,"",AH110/AH$111*100)</f>
        <v>1.7857142857142856</v>
      </c>
      <c r="AJ110" s="108">
        <f t="shared" ref="AJ110" si="152">IF(AH110=0,"",AI110*AJ$86/100)</f>
        <v>3427.9085714285711</v>
      </c>
      <c r="AK110" s="279">
        <f t="shared" ref="AK110" si="153">IF(AH110=0,"",AH110/AH$111)</f>
        <v>1.7857142857142856E-2</v>
      </c>
    </row>
    <row r="111" spans="1:37" x14ac:dyDescent="0.2">
      <c r="B111" s="129" t="s">
        <v>29</v>
      </c>
      <c r="C111" s="117">
        <f>SUM(C88:C110)</f>
        <v>8</v>
      </c>
      <c r="D111" s="117">
        <f t="shared" ref="D111" si="154">SUM(D88:D110)</f>
        <v>8</v>
      </c>
      <c r="E111" s="117">
        <f t="shared" ref="E111" si="155">SUM(E88:E110)</f>
        <v>8</v>
      </c>
      <c r="F111" s="117">
        <f t="shared" ref="F111" si="156">SUM(F88:F110)</f>
        <v>8</v>
      </c>
      <c r="G111" s="117">
        <f t="shared" ref="G111" si="157">SUM(G88:G110)</f>
        <v>8</v>
      </c>
      <c r="H111" s="117">
        <f t="shared" ref="H111" si="158">SUM(H88:H110)</f>
        <v>8</v>
      </c>
      <c r="I111" s="117">
        <f t="shared" ref="I111" si="159">SUM(I88:I110)</f>
        <v>8</v>
      </c>
      <c r="J111" s="117">
        <f t="shared" ref="J111" si="160">SUM(J88:J110)</f>
        <v>8</v>
      </c>
      <c r="K111" s="117">
        <f t="shared" ref="K111" si="161">SUM(K88:K110)</f>
        <v>8</v>
      </c>
      <c r="L111" s="117">
        <f t="shared" ref="L111" si="162">SUM(L88:L110)</f>
        <v>8</v>
      </c>
      <c r="M111" s="117">
        <f t="shared" ref="M111" si="163">SUM(M88:M110)</f>
        <v>8</v>
      </c>
      <c r="N111" s="117">
        <f t="shared" ref="N111" si="164">SUM(N88:N110)</f>
        <v>8</v>
      </c>
      <c r="O111" s="117">
        <f t="shared" ref="O111" si="165">SUM(O88:O110)</f>
        <v>8</v>
      </c>
      <c r="P111" s="117">
        <f t="shared" ref="P111" si="166">SUM(P88:P110)</f>
        <v>8</v>
      </c>
      <c r="Q111" s="117">
        <f t="shared" ref="Q111" si="167">SUM(Q88:Q110)</f>
        <v>8</v>
      </c>
      <c r="R111" s="117">
        <f t="shared" ref="R111" si="168">SUM(R88:R110)</f>
        <v>8</v>
      </c>
      <c r="S111" s="117">
        <f t="shared" ref="S111" si="169">SUM(S88:S110)</f>
        <v>8</v>
      </c>
      <c r="T111" s="117">
        <f t="shared" ref="T111" si="170">SUM(T88:T110)</f>
        <v>8</v>
      </c>
      <c r="U111" s="117">
        <f t="shared" ref="U111" si="171">SUM(U88:U110)</f>
        <v>8</v>
      </c>
      <c r="V111" s="117">
        <f t="shared" ref="V111" si="172">SUM(V88:V110)</f>
        <v>8</v>
      </c>
      <c r="W111" s="117">
        <f t="shared" ref="W111" si="173">SUM(W88:W110)</f>
        <v>8</v>
      </c>
      <c r="X111" s="117">
        <f t="shared" ref="X111" si="174">SUM(X88:X110)</f>
        <v>0</v>
      </c>
      <c r="Y111" s="117">
        <f t="shared" ref="Y111" si="175">SUM(Y88:Y110)</f>
        <v>0</v>
      </c>
      <c r="Z111" s="117">
        <f t="shared" ref="Z111" si="176">SUM(Z88:Z110)</f>
        <v>0</v>
      </c>
      <c r="AA111" s="117">
        <f t="shared" ref="AA111" si="177">SUM(AA88:AA110)</f>
        <v>0</v>
      </c>
      <c r="AB111" s="117">
        <f t="shared" ref="AB111" si="178">SUM(AB88:AB110)</f>
        <v>0</v>
      </c>
      <c r="AC111" s="117">
        <f t="shared" ref="AC111" si="179">SUM(AC88:AC110)</f>
        <v>0</v>
      </c>
      <c r="AD111" s="117">
        <f t="shared" ref="AD111" si="180">SUM(AD88:AD110)</f>
        <v>0</v>
      </c>
      <c r="AE111" s="117">
        <f t="shared" ref="AE111" si="181">SUM(AE88:AE110)</f>
        <v>0</v>
      </c>
      <c r="AF111" s="117">
        <f t="shared" ref="AF111" si="182">SUM(AF88:AF110)</f>
        <v>0</v>
      </c>
      <c r="AG111" s="117">
        <f t="shared" ref="AG111" si="183">SUM(AG88:AG110)</f>
        <v>0</v>
      </c>
      <c r="AH111" s="117">
        <f t="shared" ref="AH111" si="184">SUM(AH88:AH110)</f>
        <v>168</v>
      </c>
      <c r="AI111" s="101" t="str">
        <f>IF(AJ111=AJ86,"ตรง","ไม่ตรง")</f>
        <v>ตรง</v>
      </c>
      <c r="AJ111" s="102">
        <f>SUM(AJ88:AJ110)</f>
        <v>191962.88</v>
      </c>
      <c r="AK111" s="279">
        <f>SUM(AK88:AK109)</f>
        <v>0.98214285714285687</v>
      </c>
    </row>
    <row r="113" spans="1:37" x14ac:dyDescent="0.2">
      <c r="A113" s="99">
        <v>5</v>
      </c>
      <c r="B113" s="100" t="str">
        <f>VLOOKUP(A113,'1ค่าแรงรายคน'!$A$2:$B$32,2,0)</f>
        <v>นางสาวกรณิกา  วิเศษศรี</v>
      </c>
      <c r="AI113" s="101" t="s">
        <v>101</v>
      </c>
      <c r="AJ113" s="102" t="s">
        <v>28</v>
      </c>
    </row>
    <row r="114" spans="1:37" x14ac:dyDescent="0.2">
      <c r="A114" s="381" t="s">
        <v>0</v>
      </c>
      <c r="B114" s="381" t="s">
        <v>1</v>
      </c>
      <c r="C114" s="383"/>
      <c r="D114" s="384"/>
      <c r="E114" s="384"/>
      <c r="F114" s="384"/>
      <c r="G114" s="384"/>
      <c r="H114" s="384"/>
      <c r="I114" s="384"/>
      <c r="J114" s="384"/>
      <c r="K114" s="384"/>
      <c r="L114" s="384"/>
      <c r="M114" s="384"/>
      <c r="N114" s="384"/>
      <c r="O114" s="384"/>
      <c r="P114" s="384"/>
      <c r="Q114" s="384"/>
      <c r="R114" s="384"/>
      <c r="S114" s="384"/>
      <c r="T114" s="384"/>
      <c r="U114" s="384"/>
      <c r="V114" s="384"/>
      <c r="W114" s="384"/>
      <c r="X114" s="384"/>
      <c r="Y114" s="384"/>
      <c r="Z114" s="384"/>
      <c r="AA114" s="384"/>
      <c r="AB114" s="384"/>
      <c r="AC114" s="384"/>
      <c r="AD114" s="384"/>
      <c r="AE114" s="384"/>
      <c r="AF114" s="384"/>
      <c r="AG114" s="384"/>
      <c r="AI114" s="102">
        <v>1</v>
      </c>
      <c r="AJ114" s="104">
        <f>+'1ค่าแรงรายคน'!C6</f>
        <v>126850.88</v>
      </c>
    </row>
    <row r="115" spans="1:37" x14ac:dyDescent="0.2">
      <c r="A115" s="382"/>
      <c r="B115" s="382"/>
      <c r="C115" s="105">
        <v>1</v>
      </c>
      <c r="D115" s="105">
        <v>2</v>
      </c>
      <c r="E115" s="105">
        <v>3</v>
      </c>
      <c r="F115" s="105">
        <v>4</v>
      </c>
      <c r="G115" s="105">
        <v>5</v>
      </c>
      <c r="H115" s="105">
        <v>6</v>
      </c>
      <c r="I115" s="105">
        <v>7</v>
      </c>
      <c r="J115" s="105">
        <v>8</v>
      </c>
      <c r="K115" s="105">
        <v>9</v>
      </c>
      <c r="L115" s="105">
        <v>10</v>
      </c>
      <c r="M115" s="105">
        <v>11</v>
      </c>
      <c r="N115" s="105">
        <v>12</v>
      </c>
      <c r="O115" s="105">
        <v>13</v>
      </c>
      <c r="P115" s="105">
        <v>14</v>
      </c>
      <c r="Q115" s="105">
        <v>15</v>
      </c>
      <c r="R115" s="105">
        <v>16</v>
      </c>
      <c r="S115" s="105">
        <v>17</v>
      </c>
      <c r="T115" s="105">
        <v>18</v>
      </c>
      <c r="U115" s="105">
        <v>19</v>
      </c>
      <c r="V115" s="105">
        <v>20</v>
      </c>
      <c r="W115" s="105">
        <v>21</v>
      </c>
      <c r="X115" s="105">
        <v>22</v>
      </c>
      <c r="Y115" s="105">
        <v>23</v>
      </c>
      <c r="Z115" s="105">
        <v>24</v>
      </c>
      <c r="AA115" s="105">
        <v>25</v>
      </c>
      <c r="AB115" s="105">
        <v>26</v>
      </c>
      <c r="AC115" s="105">
        <v>27</v>
      </c>
      <c r="AD115" s="105">
        <v>28</v>
      </c>
      <c r="AE115" s="105">
        <v>29</v>
      </c>
      <c r="AF115" s="105">
        <v>30</v>
      </c>
      <c r="AG115" s="105"/>
      <c r="AH115" s="106" t="s">
        <v>29</v>
      </c>
      <c r="AI115" s="107" t="s">
        <v>30</v>
      </c>
      <c r="AJ115" s="108" t="s">
        <v>31</v>
      </c>
    </row>
    <row r="116" spans="1:37" x14ac:dyDescent="0.2">
      <c r="A116" s="6" t="s">
        <v>156</v>
      </c>
      <c r="B116" s="7" t="s">
        <v>85</v>
      </c>
      <c r="C116" s="111">
        <v>3</v>
      </c>
      <c r="D116" s="111">
        <v>2</v>
      </c>
      <c r="E116" s="111">
        <v>1</v>
      </c>
      <c r="F116" s="111">
        <v>3</v>
      </c>
      <c r="G116" s="111">
        <v>2</v>
      </c>
      <c r="H116" s="111">
        <v>1</v>
      </c>
      <c r="I116" s="111">
        <v>2</v>
      </c>
      <c r="J116" s="111">
        <v>1</v>
      </c>
      <c r="K116" s="111">
        <v>3</v>
      </c>
      <c r="L116" s="111">
        <v>2</v>
      </c>
      <c r="M116" s="111">
        <v>1</v>
      </c>
      <c r="N116" s="111">
        <v>1</v>
      </c>
      <c r="O116" s="111">
        <v>3</v>
      </c>
      <c r="P116" s="111">
        <v>2</v>
      </c>
      <c r="Q116" s="111">
        <v>1</v>
      </c>
      <c r="R116" s="111">
        <v>2</v>
      </c>
      <c r="S116" s="111">
        <v>1</v>
      </c>
      <c r="T116" s="111">
        <v>3</v>
      </c>
      <c r="U116" s="111">
        <v>2</v>
      </c>
      <c r="V116" s="111">
        <v>2</v>
      </c>
      <c r="W116" s="111">
        <v>1</v>
      </c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2"/>
      <c r="AH116" s="106">
        <f t="shared" ref="AH116:AH138" si="185">SUM(C116:AG116)</f>
        <v>39</v>
      </c>
      <c r="AI116" s="107">
        <f t="shared" ref="AI116:AI138" si="186">IF(AH116=0,"",AH116/AH$139*100)</f>
        <v>23.214285714285715</v>
      </c>
      <c r="AJ116" s="108">
        <f>IF(AH116=0,"",AI116*AJ$114/100)</f>
        <v>29447.525714285719</v>
      </c>
      <c r="AK116" s="279">
        <f t="shared" ref="AK116:AK137" si="187">IF(AH116=0,"",AH116/AH$139)</f>
        <v>0.23214285714285715</v>
      </c>
    </row>
    <row r="117" spans="1:37" x14ac:dyDescent="0.2">
      <c r="A117" s="6" t="s">
        <v>160</v>
      </c>
      <c r="B117" s="7" t="s">
        <v>7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2"/>
      <c r="AH117" s="106">
        <f t="shared" si="185"/>
        <v>0</v>
      </c>
      <c r="AI117" s="107" t="str">
        <f t="shared" si="186"/>
        <v/>
      </c>
      <c r="AJ117" s="108" t="str">
        <f t="shared" ref="AJ117:AJ137" si="188">IF(AH117=0,"",AI117*AJ$114/100)</f>
        <v/>
      </c>
      <c r="AK117" s="279" t="str">
        <f t="shared" si="187"/>
        <v/>
      </c>
    </row>
    <row r="118" spans="1:37" x14ac:dyDescent="0.2">
      <c r="A118" s="6" t="s">
        <v>158</v>
      </c>
      <c r="B118" s="7" t="s">
        <v>181</v>
      </c>
      <c r="C118" s="111">
        <v>2</v>
      </c>
      <c r="D118" s="111">
        <v>1</v>
      </c>
      <c r="E118" s="111">
        <v>2</v>
      </c>
      <c r="F118" s="111">
        <v>2</v>
      </c>
      <c r="G118" s="111">
        <v>1</v>
      </c>
      <c r="H118" s="111">
        <v>2</v>
      </c>
      <c r="I118" s="111">
        <v>1</v>
      </c>
      <c r="J118" s="111">
        <v>2</v>
      </c>
      <c r="K118" s="111">
        <v>2</v>
      </c>
      <c r="L118" s="111">
        <v>1</v>
      </c>
      <c r="M118" s="111">
        <v>2</v>
      </c>
      <c r="N118" s="111">
        <v>2</v>
      </c>
      <c r="O118" s="111">
        <v>2</v>
      </c>
      <c r="P118" s="111">
        <v>1</v>
      </c>
      <c r="Q118" s="111">
        <v>2</v>
      </c>
      <c r="R118" s="111">
        <v>1</v>
      </c>
      <c r="S118" s="111">
        <v>2</v>
      </c>
      <c r="T118" s="111">
        <v>2</v>
      </c>
      <c r="U118" s="111">
        <v>1</v>
      </c>
      <c r="V118" s="111">
        <v>1</v>
      </c>
      <c r="W118" s="111">
        <v>2</v>
      </c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2"/>
      <c r="AH118" s="106">
        <f t="shared" si="185"/>
        <v>34</v>
      </c>
      <c r="AI118" s="107">
        <f t="shared" si="186"/>
        <v>20.238095238095237</v>
      </c>
      <c r="AJ118" s="108">
        <f t="shared" si="188"/>
        <v>25672.201904761903</v>
      </c>
      <c r="AK118" s="279">
        <f t="shared" si="187"/>
        <v>0.20238095238095238</v>
      </c>
    </row>
    <row r="119" spans="1:37" x14ac:dyDescent="0.2">
      <c r="A119" s="6" t="s">
        <v>159</v>
      </c>
      <c r="B119" s="7" t="s">
        <v>8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2"/>
      <c r="AH119" s="106">
        <f t="shared" si="185"/>
        <v>0</v>
      </c>
      <c r="AI119" s="107" t="str">
        <f t="shared" si="186"/>
        <v/>
      </c>
      <c r="AJ119" s="108" t="str">
        <f t="shared" si="188"/>
        <v/>
      </c>
      <c r="AK119" s="279" t="str">
        <f t="shared" si="187"/>
        <v/>
      </c>
    </row>
    <row r="120" spans="1:37" x14ac:dyDescent="0.2">
      <c r="A120" s="8" t="s">
        <v>163</v>
      </c>
      <c r="B120" s="9" t="s">
        <v>183</v>
      </c>
      <c r="C120" s="111"/>
      <c r="D120" s="111">
        <v>1</v>
      </c>
      <c r="E120" s="111">
        <v>1</v>
      </c>
      <c r="F120" s="111"/>
      <c r="G120" s="111">
        <v>1</v>
      </c>
      <c r="H120" s="111">
        <v>1</v>
      </c>
      <c r="I120" s="111">
        <v>1</v>
      </c>
      <c r="J120" s="111">
        <v>1</v>
      </c>
      <c r="K120" s="111"/>
      <c r="L120" s="111">
        <v>1</v>
      </c>
      <c r="M120" s="111">
        <v>1</v>
      </c>
      <c r="N120" s="111">
        <v>1</v>
      </c>
      <c r="O120" s="111"/>
      <c r="P120" s="111">
        <v>1</v>
      </c>
      <c r="Q120" s="111">
        <v>1</v>
      </c>
      <c r="R120" s="111">
        <v>1</v>
      </c>
      <c r="S120" s="111">
        <v>1</v>
      </c>
      <c r="T120" s="111"/>
      <c r="U120" s="111">
        <v>1</v>
      </c>
      <c r="V120" s="111">
        <v>1</v>
      </c>
      <c r="W120" s="111">
        <v>1</v>
      </c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2"/>
      <c r="AH120" s="106">
        <f t="shared" si="185"/>
        <v>16</v>
      </c>
      <c r="AI120" s="107">
        <f t="shared" si="186"/>
        <v>9.5238095238095237</v>
      </c>
      <c r="AJ120" s="108">
        <f t="shared" si="188"/>
        <v>12081.036190476192</v>
      </c>
      <c r="AK120" s="279">
        <f t="shared" si="187"/>
        <v>9.5238095238095233E-2</v>
      </c>
    </row>
    <row r="121" spans="1:37" x14ac:dyDescent="0.2">
      <c r="A121" s="8" t="s">
        <v>162</v>
      </c>
      <c r="B121" s="9" t="s">
        <v>89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2"/>
      <c r="AH121" s="106">
        <f t="shared" si="185"/>
        <v>0</v>
      </c>
      <c r="AI121" s="107" t="str">
        <f t="shared" si="186"/>
        <v/>
      </c>
      <c r="AJ121" s="108" t="str">
        <f t="shared" si="188"/>
        <v/>
      </c>
      <c r="AK121" s="279" t="str">
        <f t="shared" si="187"/>
        <v/>
      </c>
    </row>
    <row r="122" spans="1:37" x14ac:dyDescent="0.2">
      <c r="A122" s="6" t="s">
        <v>161</v>
      </c>
      <c r="B122" s="7" t="s">
        <v>182</v>
      </c>
      <c r="C122" s="111">
        <v>2</v>
      </c>
      <c r="D122" s="111">
        <v>2</v>
      </c>
      <c r="E122" s="111">
        <v>3</v>
      </c>
      <c r="F122" s="111">
        <v>2</v>
      </c>
      <c r="G122" s="111">
        <v>2</v>
      </c>
      <c r="H122" s="111">
        <v>3</v>
      </c>
      <c r="I122" s="111">
        <v>2</v>
      </c>
      <c r="J122" s="111">
        <v>3</v>
      </c>
      <c r="K122" s="111">
        <v>2</v>
      </c>
      <c r="L122" s="111">
        <v>2</v>
      </c>
      <c r="M122" s="111">
        <v>3</v>
      </c>
      <c r="N122" s="111">
        <v>3</v>
      </c>
      <c r="O122" s="111">
        <v>2</v>
      </c>
      <c r="P122" s="111">
        <v>2</v>
      </c>
      <c r="Q122" s="111">
        <v>3</v>
      </c>
      <c r="R122" s="111">
        <v>2</v>
      </c>
      <c r="S122" s="111">
        <v>3</v>
      </c>
      <c r="T122" s="111">
        <v>2</v>
      </c>
      <c r="U122" s="111">
        <v>2</v>
      </c>
      <c r="V122" s="111">
        <v>2</v>
      </c>
      <c r="W122" s="111">
        <v>3</v>
      </c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2"/>
      <c r="AH122" s="106">
        <f t="shared" si="185"/>
        <v>50</v>
      </c>
      <c r="AI122" s="107">
        <f t="shared" si="186"/>
        <v>29.761904761904763</v>
      </c>
      <c r="AJ122" s="108">
        <f t="shared" si="188"/>
        <v>37753.238095238099</v>
      </c>
      <c r="AK122" s="279">
        <f t="shared" si="187"/>
        <v>0.29761904761904762</v>
      </c>
    </row>
    <row r="123" spans="1:37" x14ac:dyDescent="0.2">
      <c r="A123" s="8" t="s">
        <v>164</v>
      </c>
      <c r="B123" s="9" t="s">
        <v>91</v>
      </c>
      <c r="C123" s="111">
        <v>1</v>
      </c>
      <c r="D123" s="111">
        <v>1</v>
      </c>
      <c r="E123" s="111"/>
      <c r="F123" s="111">
        <v>1</v>
      </c>
      <c r="G123" s="111">
        <v>1</v>
      </c>
      <c r="H123" s="111"/>
      <c r="I123" s="111">
        <v>1</v>
      </c>
      <c r="J123" s="111"/>
      <c r="K123" s="111">
        <v>1</v>
      </c>
      <c r="L123" s="111">
        <v>1</v>
      </c>
      <c r="M123" s="111"/>
      <c r="N123" s="111"/>
      <c r="O123" s="111">
        <v>1</v>
      </c>
      <c r="P123" s="111">
        <v>1</v>
      </c>
      <c r="Q123" s="111"/>
      <c r="R123" s="111">
        <v>1</v>
      </c>
      <c r="S123" s="111"/>
      <c r="T123" s="111">
        <v>1</v>
      </c>
      <c r="U123" s="111">
        <v>1</v>
      </c>
      <c r="V123" s="111">
        <v>1</v>
      </c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2"/>
      <c r="AH123" s="106">
        <f t="shared" si="185"/>
        <v>13</v>
      </c>
      <c r="AI123" s="107">
        <f t="shared" si="186"/>
        <v>7.7380952380952381</v>
      </c>
      <c r="AJ123" s="108">
        <f t="shared" si="188"/>
        <v>9815.8419047619045</v>
      </c>
      <c r="AK123" s="279">
        <f t="shared" si="187"/>
        <v>7.7380952380952384E-2</v>
      </c>
    </row>
    <row r="124" spans="1:37" x14ac:dyDescent="0.2">
      <c r="A124" s="6" t="s">
        <v>157</v>
      </c>
      <c r="B124" s="7" t="s">
        <v>180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2"/>
      <c r="AH124" s="106">
        <f t="shared" si="185"/>
        <v>0</v>
      </c>
      <c r="AI124" s="107" t="str">
        <f t="shared" si="186"/>
        <v/>
      </c>
      <c r="AJ124" s="108" t="str">
        <f t="shared" si="188"/>
        <v/>
      </c>
      <c r="AK124" s="279" t="str">
        <f t="shared" si="187"/>
        <v/>
      </c>
    </row>
    <row r="125" spans="1:37" x14ac:dyDescent="0.2">
      <c r="A125" s="8" t="s">
        <v>165</v>
      </c>
      <c r="B125" s="9" t="s">
        <v>184</v>
      </c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2"/>
      <c r="AH125" s="106">
        <f t="shared" si="185"/>
        <v>0</v>
      </c>
      <c r="AI125" s="107" t="str">
        <f t="shared" si="186"/>
        <v/>
      </c>
      <c r="AJ125" s="108" t="str">
        <f t="shared" si="188"/>
        <v/>
      </c>
      <c r="AK125" s="279" t="str">
        <f t="shared" si="187"/>
        <v/>
      </c>
    </row>
    <row r="126" spans="1:37" x14ac:dyDescent="0.2">
      <c r="A126" s="8" t="s">
        <v>166</v>
      </c>
      <c r="B126" s="9" t="s">
        <v>185</v>
      </c>
      <c r="C126" s="111"/>
      <c r="D126" s="111">
        <v>1</v>
      </c>
      <c r="E126" s="111">
        <v>1</v>
      </c>
      <c r="F126" s="111"/>
      <c r="G126" s="111">
        <v>1</v>
      </c>
      <c r="H126" s="111">
        <v>1</v>
      </c>
      <c r="I126" s="111">
        <v>1</v>
      </c>
      <c r="J126" s="111">
        <v>1</v>
      </c>
      <c r="K126" s="111"/>
      <c r="L126" s="111">
        <v>1</v>
      </c>
      <c r="M126" s="111">
        <v>1</v>
      </c>
      <c r="N126" s="111">
        <v>1</v>
      </c>
      <c r="O126" s="111"/>
      <c r="P126" s="111">
        <v>1</v>
      </c>
      <c r="Q126" s="111">
        <v>1</v>
      </c>
      <c r="R126" s="111">
        <v>1</v>
      </c>
      <c r="S126" s="111">
        <v>1</v>
      </c>
      <c r="T126" s="111"/>
      <c r="U126" s="111">
        <v>1</v>
      </c>
      <c r="V126" s="111">
        <v>1</v>
      </c>
      <c r="W126" s="111">
        <v>1</v>
      </c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2"/>
      <c r="AH126" s="106">
        <f t="shared" si="185"/>
        <v>16</v>
      </c>
      <c r="AI126" s="107">
        <f t="shared" si="186"/>
        <v>9.5238095238095237</v>
      </c>
      <c r="AJ126" s="108">
        <f t="shared" si="188"/>
        <v>12081.036190476192</v>
      </c>
      <c r="AK126" s="279">
        <f t="shared" si="187"/>
        <v>9.5238095238095233E-2</v>
      </c>
    </row>
    <row r="127" spans="1:37" x14ac:dyDescent="0.2">
      <c r="A127" s="8" t="s">
        <v>171</v>
      </c>
      <c r="B127" s="9" t="s">
        <v>190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2"/>
      <c r="AH127" s="106">
        <f t="shared" si="185"/>
        <v>0</v>
      </c>
      <c r="AI127" s="107" t="str">
        <f t="shared" si="186"/>
        <v/>
      </c>
      <c r="AJ127" s="108" t="str">
        <f t="shared" si="188"/>
        <v/>
      </c>
      <c r="AK127" s="279" t="str">
        <f t="shared" si="187"/>
        <v/>
      </c>
    </row>
    <row r="128" spans="1:37" x14ac:dyDescent="0.2">
      <c r="A128" s="8" t="s">
        <v>167</v>
      </c>
      <c r="B128" s="9" t="s">
        <v>186</v>
      </c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2"/>
      <c r="AH128" s="106">
        <f t="shared" si="185"/>
        <v>0</v>
      </c>
      <c r="AI128" s="107" t="str">
        <f t="shared" si="186"/>
        <v/>
      </c>
      <c r="AJ128" s="108" t="str">
        <f t="shared" si="188"/>
        <v/>
      </c>
      <c r="AK128" s="279" t="str">
        <f t="shared" si="187"/>
        <v/>
      </c>
    </row>
    <row r="129" spans="1:37" x14ac:dyDescent="0.2">
      <c r="A129" s="8" t="s">
        <v>168</v>
      </c>
      <c r="B129" s="9" t="s">
        <v>187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2"/>
      <c r="AH129" s="106">
        <f t="shared" si="185"/>
        <v>0</v>
      </c>
      <c r="AI129" s="107" t="str">
        <f t="shared" si="186"/>
        <v/>
      </c>
      <c r="AJ129" s="108" t="str">
        <f t="shared" si="188"/>
        <v/>
      </c>
      <c r="AK129" s="279" t="str">
        <f t="shared" si="187"/>
        <v/>
      </c>
    </row>
    <row r="130" spans="1:37" x14ac:dyDescent="0.2">
      <c r="A130" s="8" t="s">
        <v>169</v>
      </c>
      <c r="B130" s="9" t="s">
        <v>188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2"/>
      <c r="AH130" s="106">
        <f t="shared" si="185"/>
        <v>0</v>
      </c>
      <c r="AI130" s="107" t="str">
        <f t="shared" si="186"/>
        <v/>
      </c>
      <c r="AJ130" s="108" t="str">
        <f t="shared" si="188"/>
        <v/>
      </c>
      <c r="AK130" s="279" t="str">
        <f t="shared" si="187"/>
        <v/>
      </c>
    </row>
    <row r="131" spans="1:37" x14ac:dyDescent="0.2">
      <c r="A131" s="8" t="s">
        <v>170</v>
      </c>
      <c r="B131" s="9" t="s">
        <v>189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2"/>
      <c r="AH131" s="106">
        <f t="shared" si="185"/>
        <v>0</v>
      </c>
      <c r="AI131" s="107" t="str">
        <f t="shared" si="186"/>
        <v/>
      </c>
      <c r="AJ131" s="108" t="str">
        <f t="shared" si="188"/>
        <v/>
      </c>
      <c r="AK131" s="279" t="str">
        <f t="shared" si="187"/>
        <v/>
      </c>
    </row>
    <row r="132" spans="1:37" x14ac:dyDescent="0.2">
      <c r="A132" s="8" t="s">
        <v>173</v>
      </c>
      <c r="B132" s="10" t="s">
        <v>192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2"/>
      <c r="AH132" s="106">
        <f t="shared" si="185"/>
        <v>0</v>
      </c>
      <c r="AI132" s="107" t="str">
        <f t="shared" si="186"/>
        <v/>
      </c>
      <c r="AJ132" s="108" t="str">
        <f t="shared" si="188"/>
        <v/>
      </c>
      <c r="AK132" s="279" t="str">
        <f t="shared" si="187"/>
        <v/>
      </c>
    </row>
    <row r="133" spans="1:37" x14ac:dyDescent="0.2">
      <c r="A133" s="8" t="s">
        <v>172</v>
      </c>
      <c r="B133" s="9" t="s">
        <v>191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2"/>
      <c r="AH133" s="106">
        <f t="shared" si="185"/>
        <v>0</v>
      </c>
      <c r="AI133" s="107" t="str">
        <f t="shared" si="186"/>
        <v/>
      </c>
      <c r="AJ133" s="108" t="str">
        <f t="shared" si="188"/>
        <v/>
      </c>
      <c r="AK133" s="279" t="str">
        <f t="shared" si="187"/>
        <v/>
      </c>
    </row>
    <row r="134" spans="1:37" x14ac:dyDescent="0.2">
      <c r="A134" s="8" t="s">
        <v>174</v>
      </c>
      <c r="B134" s="10" t="s">
        <v>193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2"/>
      <c r="AH134" s="106">
        <f t="shared" si="185"/>
        <v>0</v>
      </c>
      <c r="AI134" s="107" t="str">
        <f t="shared" si="186"/>
        <v/>
      </c>
      <c r="AJ134" s="108" t="str">
        <f t="shared" si="188"/>
        <v/>
      </c>
      <c r="AK134" s="279" t="str">
        <f t="shared" si="187"/>
        <v/>
      </c>
    </row>
    <row r="135" spans="1:37" x14ac:dyDescent="0.2">
      <c r="A135" s="8" t="s">
        <v>175</v>
      </c>
      <c r="B135" s="10" t="s">
        <v>194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2"/>
      <c r="AH135" s="106">
        <f t="shared" si="185"/>
        <v>0</v>
      </c>
      <c r="AI135" s="107" t="str">
        <f t="shared" si="186"/>
        <v/>
      </c>
      <c r="AJ135" s="108" t="str">
        <f t="shared" si="188"/>
        <v/>
      </c>
      <c r="AK135" s="279" t="str">
        <f t="shared" si="187"/>
        <v/>
      </c>
    </row>
    <row r="136" spans="1:37" x14ac:dyDescent="0.2">
      <c r="A136" s="8" t="s">
        <v>176</v>
      </c>
      <c r="B136" s="10" t="s">
        <v>195</v>
      </c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2"/>
      <c r="AH136" s="106">
        <f t="shared" si="185"/>
        <v>0</v>
      </c>
      <c r="AI136" s="107" t="str">
        <f t="shared" si="186"/>
        <v/>
      </c>
      <c r="AJ136" s="108" t="str">
        <f t="shared" si="188"/>
        <v/>
      </c>
      <c r="AK136" s="279" t="str">
        <f t="shared" si="187"/>
        <v/>
      </c>
    </row>
    <row r="137" spans="1:37" x14ac:dyDescent="0.2">
      <c r="A137" s="8" t="s">
        <v>178</v>
      </c>
      <c r="B137" s="10" t="s">
        <v>179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2"/>
      <c r="AH137" s="106">
        <f t="shared" si="185"/>
        <v>0</v>
      </c>
      <c r="AI137" s="107" t="str">
        <f t="shared" si="186"/>
        <v/>
      </c>
      <c r="AJ137" s="108" t="str">
        <f t="shared" si="188"/>
        <v/>
      </c>
      <c r="AK137" s="279" t="str">
        <f t="shared" si="187"/>
        <v/>
      </c>
    </row>
    <row r="138" spans="1:37" x14ac:dyDescent="0.2">
      <c r="A138" s="8" t="s">
        <v>177</v>
      </c>
      <c r="B138" s="10" t="s">
        <v>196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4"/>
      <c r="AH138" s="106">
        <f t="shared" si="185"/>
        <v>0</v>
      </c>
      <c r="AI138" s="107" t="str">
        <f t="shared" si="186"/>
        <v/>
      </c>
      <c r="AJ138" s="108" t="str">
        <f t="shared" ref="AJ138" si="189">IF(AH138=0,"",AI138*AJ$114/100)</f>
        <v/>
      </c>
      <c r="AK138" s="279" t="str">
        <f t="shared" ref="AK138" si="190">IF(AH138=0,"",AH138/AH$139)</f>
        <v/>
      </c>
    </row>
    <row r="139" spans="1:37" x14ac:dyDescent="0.2">
      <c r="B139" s="129" t="s">
        <v>29</v>
      </c>
      <c r="C139" s="117">
        <f>SUM(C116:C138)</f>
        <v>8</v>
      </c>
      <c r="D139" s="117">
        <f t="shared" ref="D139" si="191">SUM(D116:D138)</f>
        <v>8</v>
      </c>
      <c r="E139" s="117">
        <f t="shared" ref="E139" si="192">SUM(E116:E138)</f>
        <v>8</v>
      </c>
      <c r="F139" s="117">
        <f t="shared" ref="F139" si="193">SUM(F116:F138)</f>
        <v>8</v>
      </c>
      <c r="G139" s="117">
        <f t="shared" ref="G139" si="194">SUM(G116:G138)</f>
        <v>8</v>
      </c>
      <c r="H139" s="117">
        <f t="shared" ref="H139" si="195">SUM(H116:H138)</f>
        <v>8</v>
      </c>
      <c r="I139" s="117">
        <f t="shared" ref="I139" si="196">SUM(I116:I138)</f>
        <v>8</v>
      </c>
      <c r="J139" s="117">
        <f t="shared" ref="J139" si="197">SUM(J116:J138)</f>
        <v>8</v>
      </c>
      <c r="K139" s="117">
        <f t="shared" ref="K139" si="198">SUM(K116:K138)</f>
        <v>8</v>
      </c>
      <c r="L139" s="117">
        <f t="shared" ref="L139" si="199">SUM(L116:L138)</f>
        <v>8</v>
      </c>
      <c r="M139" s="117">
        <f t="shared" ref="M139" si="200">SUM(M116:M138)</f>
        <v>8</v>
      </c>
      <c r="N139" s="117">
        <f t="shared" ref="N139" si="201">SUM(N116:N138)</f>
        <v>8</v>
      </c>
      <c r="O139" s="117">
        <f t="shared" ref="O139" si="202">SUM(O116:O138)</f>
        <v>8</v>
      </c>
      <c r="P139" s="117">
        <f t="shared" ref="P139" si="203">SUM(P116:P138)</f>
        <v>8</v>
      </c>
      <c r="Q139" s="117">
        <f t="shared" ref="Q139" si="204">SUM(Q116:Q138)</f>
        <v>8</v>
      </c>
      <c r="R139" s="117">
        <f t="shared" ref="R139" si="205">SUM(R116:R138)</f>
        <v>8</v>
      </c>
      <c r="S139" s="117">
        <f t="shared" ref="S139" si="206">SUM(S116:S138)</f>
        <v>8</v>
      </c>
      <c r="T139" s="117">
        <f t="shared" ref="T139" si="207">SUM(T116:T138)</f>
        <v>8</v>
      </c>
      <c r="U139" s="117">
        <f t="shared" ref="U139" si="208">SUM(U116:U138)</f>
        <v>8</v>
      </c>
      <c r="V139" s="117">
        <f t="shared" ref="V139" si="209">SUM(V116:V138)</f>
        <v>8</v>
      </c>
      <c r="W139" s="117">
        <f t="shared" ref="W139" si="210">SUM(W116:W138)</f>
        <v>8</v>
      </c>
      <c r="X139" s="117">
        <f t="shared" ref="X139" si="211">SUM(X116:X138)</f>
        <v>0</v>
      </c>
      <c r="Y139" s="117">
        <f t="shared" ref="Y139" si="212">SUM(Y116:Y138)</f>
        <v>0</v>
      </c>
      <c r="Z139" s="117">
        <f t="shared" ref="Z139" si="213">SUM(Z116:Z138)</f>
        <v>0</v>
      </c>
      <c r="AA139" s="117">
        <f t="shared" ref="AA139" si="214">SUM(AA116:AA138)</f>
        <v>0</v>
      </c>
      <c r="AB139" s="117">
        <f t="shared" ref="AB139" si="215">SUM(AB116:AB138)</f>
        <v>0</v>
      </c>
      <c r="AC139" s="117">
        <f t="shared" ref="AC139" si="216">SUM(AC116:AC138)</f>
        <v>0</v>
      </c>
      <c r="AD139" s="117">
        <f t="shared" ref="AD139" si="217">SUM(AD116:AD138)</f>
        <v>0</v>
      </c>
      <c r="AE139" s="117">
        <f t="shared" ref="AE139" si="218">SUM(AE116:AE138)</f>
        <v>0</v>
      </c>
      <c r="AF139" s="117">
        <f t="shared" ref="AF139" si="219">SUM(AF116:AF138)</f>
        <v>0</v>
      </c>
      <c r="AG139" s="117">
        <f t="shared" ref="AG139" si="220">SUM(AG116:AG138)</f>
        <v>0</v>
      </c>
      <c r="AH139" s="117">
        <f t="shared" ref="AH139" si="221">SUM(AH116:AH138)</f>
        <v>168</v>
      </c>
      <c r="AI139" s="101" t="str">
        <f>IF(AJ139=AJ114,"ตรง","ไม่ตรง")</f>
        <v>ตรง</v>
      </c>
      <c r="AJ139" s="102">
        <f>SUM(AJ116:AJ138)</f>
        <v>126850.88000000002</v>
      </c>
      <c r="AK139" s="279">
        <f>SUM(AK116:AK137)</f>
        <v>0.99999999999999989</v>
      </c>
    </row>
    <row r="141" spans="1:37" x14ac:dyDescent="0.2">
      <c r="A141" s="99">
        <v>6</v>
      </c>
      <c r="B141" s="100" t="str">
        <f>VLOOKUP(A141,'1ค่าแรงรายคน'!$A$2:$B$32,2,0)</f>
        <v>นางธนาภรณ์  ทุมตะขบ</v>
      </c>
      <c r="AI141" s="101" t="s">
        <v>102</v>
      </c>
      <c r="AJ141" s="102" t="s">
        <v>28</v>
      </c>
    </row>
    <row r="142" spans="1:37" x14ac:dyDescent="0.2">
      <c r="A142" s="381" t="s">
        <v>0</v>
      </c>
      <c r="B142" s="381" t="s">
        <v>1</v>
      </c>
      <c r="C142" s="383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I142" s="102">
        <v>1</v>
      </c>
      <c r="AJ142" s="104">
        <f>+'1ค่าแรงรายคน'!C7</f>
        <v>106178.48</v>
      </c>
    </row>
    <row r="143" spans="1:37" x14ac:dyDescent="0.2">
      <c r="A143" s="382"/>
      <c r="B143" s="382"/>
      <c r="C143" s="105">
        <v>1</v>
      </c>
      <c r="D143" s="105">
        <v>2</v>
      </c>
      <c r="E143" s="105">
        <v>3</v>
      </c>
      <c r="F143" s="105">
        <v>4</v>
      </c>
      <c r="G143" s="105">
        <v>5</v>
      </c>
      <c r="H143" s="105">
        <v>6</v>
      </c>
      <c r="I143" s="105">
        <v>7</v>
      </c>
      <c r="J143" s="105">
        <v>8</v>
      </c>
      <c r="K143" s="105">
        <v>9</v>
      </c>
      <c r="L143" s="105">
        <v>10</v>
      </c>
      <c r="M143" s="105">
        <v>11</v>
      </c>
      <c r="N143" s="105">
        <v>12</v>
      </c>
      <c r="O143" s="105">
        <v>13</v>
      </c>
      <c r="P143" s="105">
        <v>14</v>
      </c>
      <c r="Q143" s="105">
        <v>15</v>
      </c>
      <c r="R143" s="105">
        <v>16</v>
      </c>
      <c r="S143" s="105">
        <v>17</v>
      </c>
      <c r="T143" s="105">
        <v>18</v>
      </c>
      <c r="U143" s="105">
        <v>19</v>
      </c>
      <c r="V143" s="105">
        <v>20</v>
      </c>
      <c r="W143" s="105">
        <v>21</v>
      </c>
      <c r="X143" s="105">
        <v>22</v>
      </c>
      <c r="Y143" s="105">
        <v>23</v>
      </c>
      <c r="Z143" s="105">
        <v>24</v>
      </c>
      <c r="AA143" s="105">
        <v>25</v>
      </c>
      <c r="AB143" s="105">
        <v>26</v>
      </c>
      <c r="AC143" s="105">
        <v>27</v>
      </c>
      <c r="AD143" s="105">
        <v>28</v>
      </c>
      <c r="AE143" s="105">
        <v>29</v>
      </c>
      <c r="AF143" s="105">
        <v>30</v>
      </c>
      <c r="AG143" s="105"/>
      <c r="AH143" s="106" t="s">
        <v>29</v>
      </c>
      <c r="AI143" s="107" t="s">
        <v>30</v>
      </c>
      <c r="AJ143" s="108" t="s">
        <v>31</v>
      </c>
    </row>
    <row r="144" spans="1:37" x14ac:dyDescent="0.2">
      <c r="A144" s="6" t="s">
        <v>156</v>
      </c>
      <c r="B144" s="7" t="s">
        <v>85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2"/>
      <c r="AH144" s="106">
        <f t="shared" ref="AH144:AH166" si="222">SUM(C144:AG144)</f>
        <v>0</v>
      </c>
      <c r="AI144" s="107" t="str">
        <f t="shared" ref="AI144:AI166" si="223">IF(AH144=0,"",AH144/AH$167*100)</f>
        <v/>
      </c>
      <c r="AJ144" s="108" t="str">
        <f>IF(AH144=0,"",AI144*AJ$142/100)</f>
        <v/>
      </c>
      <c r="AK144" s="279" t="str">
        <f t="shared" ref="AK144:AK166" si="224">IF(AH144=0,"",AH144/AH$167)</f>
        <v/>
      </c>
    </row>
    <row r="145" spans="1:37" x14ac:dyDescent="0.2">
      <c r="A145" s="6" t="s">
        <v>160</v>
      </c>
      <c r="B145" s="7" t="s">
        <v>7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2"/>
      <c r="AH145" s="106">
        <f t="shared" si="222"/>
        <v>0</v>
      </c>
      <c r="AI145" s="107" t="str">
        <f t="shared" si="223"/>
        <v/>
      </c>
      <c r="AJ145" s="108" t="str">
        <f t="shared" ref="AJ145:AJ166" si="225">IF(AH145=0,"",AI145*AJ$142/100)</f>
        <v/>
      </c>
      <c r="AK145" s="279" t="str">
        <f t="shared" si="224"/>
        <v/>
      </c>
    </row>
    <row r="146" spans="1:37" x14ac:dyDescent="0.2">
      <c r="A146" s="6" t="s">
        <v>158</v>
      </c>
      <c r="B146" s="7" t="s">
        <v>181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2"/>
      <c r="AH146" s="106">
        <f t="shared" si="222"/>
        <v>0</v>
      </c>
      <c r="AI146" s="107" t="str">
        <f t="shared" si="223"/>
        <v/>
      </c>
      <c r="AJ146" s="108" t="str">
        <f t="shared" si="225"/>
        <v/>
      </c>
      <c r="AK146" s="279" t="str">
        <f t="shared" si="224"/>
        <v/>
      </c>
    </row>
    <row r="147" spans="1:37" x14ac:dyDescent="0.2">
      <c r="A147" s="6" t="s">
        <v>159</v>
      </c>
      <c r="B147" s="7" t="s">
        <v>8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2"/>
      <c r="AH147" s="106">
        <f t="shared" si="222"/>
        <v>0</v>
      </c>
      <c r="AI147" s="107" t="str">
        <f t="shared" si="223"/>
        <v/>
      </c>
      <c r="AJ147" s="108" t="str">
        <f t="shared" si="225"/>
        <v/>
      </c>
      <c r="AK147" s="279" t="str">
        <f t="shared" si="224"/>
        <v/>
      </c>
    </row>
    <row r="148" spans="1:37" x14ac:dyDescent="0.2">
      <c r="A148" s="8" t="s">
        <v>163</v>
      </c>
      <c r="B148" s="9" t="s">
        <v>183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2"/>
      <c r="AH148" s="106">
        <f t="shared" si="222"/>
        <v>0</v>
      </c>
      <c r="AI148" s="107" t="str">
        <f t="shared" si="223"/>
        <v/>
      </c>
      <c r="AJ148" s="108" t="str">
        <f t="shared" si="225"/>
        <v/>
      </c>
      <c r="AK148" s="279" t="str">
        <f t="shared" si="224"/>
        <v/>
      </c>
    </row>
    <row r="149" spans="1:37" x14ac:dyDescent="0.2">
      <c r="A149" s="8" t="s">
        <v>162</v>
      </c>
      <c r="B149" s="9" t="s">
        <v>89</v>
      </c>
      <c r="C149" s="111"/>
      <c r="D149" s="111"/>
      <c r="E149" s="111">
        <v>1</v>
      </c>
      <c r="F149" s="111">
        <v>1</v>
      </c>
      <c r="G149" s="111"/>
      <c r="H149" s="111"/>
      <c r="I149" s="111">
        <v>1</v>
      </c>
      <c r="J149" s="111">
        <v>1</v>
      </c>
      <c r="K149" s="111"/>
      <c r="L149" s="111">
        <v>1</v>
      </c>
      <c r="M149" s="111">
        <v>1</v>
      </c>
      <c r="N149" s="111"/>
      <c r="O149" s="111"/>
      <c r="P149" s="111">
        <v>1</v>
      </c>
      <c r="Q149" s="111">
        <v>1</v>
      </c>
      <c r="R149" s="111">
        <v>1</v>
      </c>
      <c r="S149" s="111"/>
      <c r="T149" s="111"/>
      <c r="U149" s="111">
        <v>1</v>
      </c>
      <c r="V149" s="111">
        <v>1</v>
      </c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2"/>
      <c r="AH149" s="106">
        <f t="shared" si="222"/>
        <v>11</v>
      </c>
      <c r="AI149" s="107">
        <f t="shared" si="223"/>
        <v>6.5476190476190483</v>
      </c>
      <c r="AJ149" s="108">
        <f t="shared" si="225"/>
        <v>6952.1623809523808</v>
      </c>
      <c r="AK149" s="279">
        <f t="shared" si="224"/>
        <v>6.5476190476190479E-2</v>
      </c>
    </row>
    <row r="150" spans="1:37" x14ac:dyDescent="0.2">
      <c r="A150" s="6" t="s">
        <v>161</v>
      </c>
      <c r="B150" s="7" t="s">
        <v>182</v>
      </c>
      <c r="C150" s="111">
        <v>1</v>
      </c>
      <c r="D150" s="111">
        <v>2</v>
      </c>
      <c r="E150" s="111">
        <v>1</v>
      </c>
      <c r="F150" s="111">
        <v>2</v>
      </c>
      <c r="G150" s="111">
        <v>1</v>
      </c>
      <c r="H150" s="111">
        <v>2</v>
      </c>
      <c r="I150" s="111">
        <v>1</v>
      </c>
      <c r="J150" s="111">
        <v>2</v>
      </c>
      <c r="K150" s="111">
        <v>2</v>
      </c>
      <c r="L150" s="111">
        <v>1</v>
      </c>
      <c r="M150" s="111">
        <v>2</v>
      </c>
      <c r="N150" s="111">
        <v>1</v>
      </c>
      <c r="O150" s="111">
        <v>2</v>
      </c>
      <c r="P150" s="111">
        <v>1</v>
      </c>
      <c r="Q150" s="111">
        <v>1</v>
      </c>
      <c r="R150" s="111">
        <v>2</v>
      </c>
      <c r="S150" s="111">
        <v>1</v>
      </c>
      <c r="T150" s="111">
        <v>2</v>
      </c>
      <c r="U150" s="111">
        <v>1</v>
      </c>
      <c r="V150" s="111">
        <v>2</v>
      </c>
      <c r="W150" s="111">
        <v>2</v>
      </c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06">
        <f t="shared" si="222"/>
        <v>32</v>
      </c>
      <c r="AI150" s="107">
        <f t="shared" si="223"/>
        <v>19.047619047619047</v>
      </c>
      <c r="AJ150" s="108">
        <f t="shared" si="225"/>
        <v>20224.472380952382</v>
      </c>
      <c r="AK150" s="279">
        <f t="shared" si="224"/>
        <v>0.19047619047619047</v>
      </c>
    </row>
    <row r="151" spans="1:37" x14ac:dyDescent="0.2">
      <c r="A151" s="8" t="s">
        <v>164</v>
      </c>
      <c r="B151" s="9" t="s">
        <v>91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2"/>
      <c r="AH151" s="106">
        <f t="shared" si="222"/>
        <v>0</v>
      </c>
      <c r="AI151" s="107" t="str">
        <f t="shared" si="223"/>
        <v/>
      </c>
      <c r="AJ151" s="108" t="str">
        <f t="shared" si="225"/>
        <v/>
      </c>
      <c r="AK151" s="279" t="str">
        <f t="shared" si="224"/>
        <v/>
      </c>
    </row>
    <row r="152" spans="1:37" x14ac:dyDescent="0.2">
      <c r="A152" s="6" t="s">
        <v>157</v>
      </c>
      <c r="B152" s="7" t="s">
        <v>180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2"/>
      <c r="AH152" s="106">
        <f t="shared" si="222"/>
        <v>0</v>
      </c>
      <c r="AI152" s="107" t="str">
        <f t="shared" si="223"/>
        <v/>
      </c>
      <c r="AJ152" s="108" t="str">
        <f t="shared" si="225"/>
        <v/>
      </c>
      <c r="AK152" s="279" t="str">
        <f t="shared" si="224"/>
        <v/>
      </c>
    </row>
    <row r="153" spans="1:37" x14ac:dyDescent="0.2">
      <c r="A153" s="8" t="s">
        <v>165</v>
      </c>
      <c r="B153" s="9" t="s">
        <v>184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2"/>
      <c r="AH153" s="106">
        <f t="shared" si="222"/>
        <v>0</v>
      </c>
      <c r="AI153" s="107" t="str">
        <f t="shared" si="223"/>
        <v/>
      </c>
      <c r="AJ153" s="108" t="str">
        <f t="shared" si="225"/>
        <v/>
      </c>
      <c r="AK153" s="279" t="str">
        <f t="shared" si="224"/>
        <v/>
      </c>
    </row>
    <row r="154" spans="1:37" x14ac:dyDescent="0.2">
      <c r="A154" s="8" t="s">
        <v>166</v>
      </c>
      <c r="B154" s="9" t="s">
        <v>185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2"/>
      <c r="AH154" s="106">
        <f t="shared" si="222"/>
        <v>0</v>
      </c>
      <c r="AI154" s="107" t="str">
        <f t="shared" si="223"/>
        <v/>
      </c>
      <c r="AJ154" s="108" t="str">
        <f t="shared" si="225"/>
        <v/>
      </c>
      <c r="AK154" s="279" t="str">
        <f t="shared" si="224"/>
        <v/>
      </c>
    </row>
    <row r="155" spans="1:37" x14ac:dyDescent="0.2">
      <c r="A155" s="8" t="s">
        <v>171</v>
      </c>
      <c r="B155" s="9" t="s">
        <v>190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2"/>
      <c r="AH155" s="106">
        <f t="shared" si="222"/>
        <v>0</v>
      </c>
      <c r="AI155" s="107" t="str">
        <f t="shared" si="223"/>
        <v/>
      </c>
      <c r="AJ155" s="108" t="str">
        <f t="shared" si="225"/>
        <v/>
      </c>
      <c r="AK155" s="279" t="str">
        <f t="shared" si="224"/>
        <v/>
      </c>
    </row>
    <row r="156" spans="1:37" x14ac:dyDescent="0.2">
      <c r="A156" s="8" t="s">
        <v>167</v>
      </c>
      <c r="B156" s="9" t="s">
        <v>186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2"/>
      <c r="AH156" s="106">
        <f t="shared" si="222"/>
        <v>0</v>
      </c>
      <c r="AI156" s="107" t="str">
        <f t="shared" si="223"/>
        <v/>
      </c>
      <c r="AJ156" s="108" t="str">
        <f t="shared" si="225"/>
        <v/>
      </c>
      <c r="AK156" s="279" t="str">
        <f t="shared" si="224"/>
        <v/>
      </c>
    </row>
    <row r="157" spans="1:37" x14ac:dyDescent="0.2">
      <c r="A157" s="8" t="s">
        <v>168</v>
      </c>
      <c r="B157" s="9" t="s">
        <v>187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2"/>
      <c r="AH157" s="106">
        <f t="shared" si="222"/>
        <v>0</v>
      </c>
      <c r="AI157" s="107" t="str">
        <f t="shared" si="223"/>
        <v/>
      </c>
      <c r="AJ157" s="108" t="str">
        <f t="shared" si="225"/>
        <v/>
      </c>
      <c r="AK157" s="279" t="str">
        <f t="shared" si="224"/>
        <v/>
      </c>
    </row>
    <row r="158" spans="1:37" x14ac:dyDescent="0.2">
      <c r="A158" s="8" t="s">
        <v>169</v>
      </c>
      <c r="B158" s="9" t="s">
        <v>188</v>
      </c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2"/>
      <c r="AH158" s="106">
        <f t="shared" si="222"/>
        <v>0</v>
      </c>
      <c r="AI158" s="107" t="str">
        <f t="shared" si="223"/>
        <v/>
      </c>
      <c r="AJ158" s="108" t="str">
        <f t="shared" si="225"/>
        <v/>
      </c>
      <c r="AK158" s="279" t="str">
        <f t="shared" si="224"/>
        <v/>
      </c>
    </row>
    <row r="159" spans="1:37" x14ac:dyDescent="0.2">
      <c r="A159" s="8" t="s">
        <v>170</v>
      </c>
      <c r="B159" s="9" t="s">
        <v>189</v>
      </c>
      <c r="C159" s="111">
        <v>4</v>
      </c>
      <c r="D159" s="111">
        <v>3</v>
      </c>
      <c r="E159" s="111">
        <v>4</v>
      </c>
      <c r="F159" s="111">
        <v>2</v>
      </c>
      <c r="G159" s="111">
        <v>4</v>
      </c>
      <c r="H159" s="111">
        <v>3</v>
      </c>
      <c r="I159" s="111">
        <v>4</v>
      </c>
      <c r="J159" s="111">
        <v>2</v>
      </c>
      <c r="K159" s="111">
        <v>3</v>
      </c>
      <c r="L159" s="111">
        <v>4</v>
      </c>
      <c r="M159" s="111">
        <v>2</v>
      </c>
      <c r="N159" s="111">
        <v>4</v>
      </c>
      <c r="O159" s="111">
        <v>3</v>
      </c>
      <c r="P159" s="111">
        <v>4</v>
      </c>
      <c r="Q159" s="111">
        <v>4</v>
      </c>
      <c r="R159" s="111">
        <v>2</v>
      </c>
      <c r="S159" s="111">
        <v>4</v>
      </c>
      <c r="T159" s="111">
        <v>3</v>
      </c>
      <c r="U159" s="111">
        <v>4</v>
      </c>
      <c r="V159" s="111">
        <v>2</v>
      </c>
      <c r="W159" s="111">
        <v>3</v>
      </c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2"/>
      <c r="AH159" s="106">
        <f t="shared" si="222"/>
        <v>68</v>
      </c>
      <c r="AI159" s="107">
        <f t="shared" si="223"/>
        <v>40.476190476190474</v>
      </c>
      <c r="AJ159" s="108">
        <f t="shared" si="225"/>
        <v>42977.003809523805</v>
      </c>
      <c r="AK159" s="279">
        <f t="shared" si="224"/>
        <v>0.40476190476190477</v>
      </c>
    </row>
    <row r="160" spans="1:37" x14ac:dyDescent="0.2">
      <c r="A160" s="8" t="s">
        <v>173</v>
      </c>
      <c r="B160" s="10" t="s">
        <v>192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2"/>
      <c r="AH160" s="106">
        <f t="shared" si="222"/>
        <v>0</v>
      </c>
      <c r="AI160" s="107" t="str">
        <f t="shared" si="223"/>
        <v/>
      </c>
      <c r="AJ160" s="108" t="str">
        <f t="shared" si="225"/>
        <v/>
      </c>
      <c r="AK160" s="279" t="str">
        <f t="shared" si="224"/>
        <v/>
      </c>
    </row>
    <row r="161" spans="1:37" x14ac:dyDescent="0.2">
      <c r="A161" s="8" t="s">
        <v>172</v>
      </c>
      <c r="B161" s="9" t="s">
        <v>191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2"/>
      <c r="AH161" s="106">
        <f t="shared" si="222"/>
        <v>0</v>
      </c>
      <c r="AI161" s="107" t="str">
        <f t="shared" si="223"/>
        <v/>
      </c>
      <c r="AJ161" s="108" t="str">
        <f t="shared" si="225"/>
        <v/>
      </c>
      <c r="AK161" s="279" t="str">
        <f t="shared" si="224"/>
        <v/>
      </c>
    </row>
    <row r="162" spans="1:37" x14ac:dyDescent="0.2">
      <c r="A162" s="8" t="s">
        <v>174</v>
      </c>
      <c r="B162" s="10" t="s">
        <v>193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2"/>
      <c r="AH162" s="106">
        <f t="shared" si="222"/>
        <v>0</v>
      </c>
      <c r="AI162" s="107" t="str">
        <f t="shared" si="223"/>
        <v/>
      </c>
      <c r="AJ162" s="108" t="str">
        <f t="shared" si="225"/>
        <v/>
      </c>
      <c r="AK162" s="279" t="str">
        <f t="shared" si="224"/>
        <v/>
      </c>
    </row>
    <row r="163" spans="1:37" x14ac:dyDescent="0.2">
      <c r="A163" s="8" t="s">
        <v>175</v>
      </c>
      <c r="B163" s="10" t="s">
        <v>194</v>
      </c>
      <c r="C163" s="111">
        <v>2</v>
      </c>
      <c r="D163" s="111">
        <v>3</v>
      </c>
      <c r="E163" s="111">
        <v>2</v>
      </c>
      <c r="F163" s="111">
        <v>1</v>
      </c>
      <c r="G163" s="111">
        <v>2</v>
      </c>
      <c r="H163" s="111">
        <v>3</v>
      </c>
      <c r="I163" s="111">
        <v>2</v>
      </c>
      <c r="J163" s="111">
        <v>1</v>
      </c>
      <c r="K163" s="111">
        <v>3</v>
      </c>
      <c r="L163" s="111">
        <v>2</v>
      </c>
      <c r="M163" s="111">
        <v>1</v>
      </c>
      <c r="N163" s="111">
        <v>2</v>
      </c>
      <c r="O163" s="111">
        <v>3</v>
      </c>
      <c r="P163" s="111">
        <v>2</v>
      </c>
      <c r="Q163" s="111">
        <v>2</v>
      </c>
      <c r="R163" s="111">
        <v>1</v>
      </c>
      <c r="S163" s="111">
        <v>2</v>
      </c>
      <c r="T163" s="111">
        <v>3</v>
      </c>
      <c r="U163" s="111">
        <v>2</v>
      </c>
      <c r="V163" s="111">
        <v>1</v>
      </c>
      <c r="W163" s="111">
        <v>3</v>
      </c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2"/>
      <c r="AH163" s="106">
        <f t="shared" si="222"/>
        <v>43</v>
      </c>
      <c r="AI163" s="107">
        <f t="shared" si="223"/>
        <v>25.595238095238095</v>
      </c>
      <c r="AJ163" s="108">
        <f t="shared" si="225"/>
        <v>27176.634761904763</v>
      </c>
      <c r="AK163" s="279">
        <f t="shared" si="224"/>
        <v>0.25595238095238093</v>
      </c>
    </row>
    <row r="164" spans="1:37" x14ac:dyDescent="0.2">
      <c r="A164" s="8" t="s">
        <v>176</v>
      </c>
      <c r="B164" s="10" t="s">
        <v>195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2"/>
      <c r="AH164" s="106">
        <f t="shared" si="222"/>
        <v>0</v>
      </c>
      <c r="AI164" s="107" t="str">
        <f t="shared" si="223"/>
        <v/>
      </c>
      <c r="AJ164" s="108" t="str">
        <f t="shared" si="225"/>
        <v/>
      </c>
      <c r="AK164" s="279" t="str">
        <f t="shared" si="224"/>
        <v/>
      </c>
    </row>
    <row r="165" spans="1:37" x14ac:dyDescent="0.2">
      <c r="A165" s="8" t="s">
        <v>178</v>
      </c>
      <c r="B165" s="10" t="s">
        <v>179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2"/>
      <c r="AH165" s="106">
        <f t="shared" si="222"/>
        <v>0</v>
      </c>
      <c r="AI165" s="107" t="str">
        <f t="shared" si="223"/>
        <v/>
      </c>
      <c r="AJ165" s="108" t="str">
        <f t="shared" si="225"/>
        <v/>
      </c>
      <c r="AK165" s="279" t="str">
        <f t="shared" si="224"/>
        <v/>
      </c>
    </row>
    <row r="166" spans="1:37" x14ac:dyDescent="0.2">
      <c r="A166" s="8" t="s">
        <v>177</v>
      </c>
      <c r="B166" s="10" t="s">
        <v>196</v>
      </c>
      <c r="C166" s="111">
        <v>1</v>
      </c>
      <c r="D166" s="111"/>
      <c r="E166" s="111"/>
      <c r="F166" s="111">
        <v>2</v>
      </c>
      <c r="G166" s="111">
        <v>1</v>
      </c>
      <c r="H166" s="111"/>
      <c r="I166" s="111"/>
      <c r="J166" s="111">
        <v>2</v>
      </c>
      <c r="K166" s="111"/>
      <c r="L166" s="111"/>
      <c r="M166" s="111">
        <v>2</v>
      </c>
      <c r="N166" s="111">
        <v>1</v>
      </c>
      <c r="O166" s="111"/>
      <c r="P166" s="111"/>
      <c r="Q166" s="111"/>
      <c r="R166" s="111">
        <v>2</v>
      </c>
      <c r="S166" s="111">
        <v>1</v>
      </c>
      <c r="T166" s="111"/>
      <c r="U166" s="111"/>
      <c r="V166" s="111">
        <v>2</v>
      </c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4"/>
      <c r="AH166" s="106">
        <f t="shared" si="222"/>
        <v>14</v>
      </c>
      <c r="AI166" s="107">
        <f t="shared" si="223"/>
        <v>8.3333333333333321</v>
      </c>
      <c r="AJ166" s="108">
        <f t="shared" si="225"/>
        <v>8848.2066666666651</v>
      </c>
      <c r="AK166" s="279">
        <f t="shared" si="224"/>
        <v>8.3333333333333329E-2</v>
      </c>
    </row>
    <row r="167" spans="1:37" x14ac:dyDescent="0.2">
      <c r="B167" s="129" t="s">
        <v>29</v>
      </c>
      <c r="C167" s="117">
        <f>SUM(C144:C166)</f>
        <v>8</v>
      </c>
      <c r="D167" s="117">
        <f t="shared" ref="D167" si="226">SUM(D144:D166)</f>
        <v>8</v>
      </c>
      <c r="E167" s="117">
        <f t="shared" ref="E167" si="227">SUM(E144:E166)</f>
        <v>8</v>
      </c>
      <c r="F167" s="117">
        <f t="shared" ref="F167" si="228">SUM(F144:F166)</f>
        <v>8</v>
      </c>
      <c r="G167" s="117">
        <f t="shared" ref="G167" si="229">SUM(G144:G166)</f>
        <v>8</v>
      </c>
      <c r="H167" s="117">
        <f t="shared" ref="H167" si="230">SUM(H144:H166)</f>
        <v>8</v>
      </c>
      <c r="I167" s="117">
        <f t="shared" ref="I167" si="231">SUM(I144:I166)</f>
        <v>8</v>
      </c>
      <c r="J167" s="117">
        <f t="shared" ref="J167" si="232">SUM(J144:J166)</f>
        <v>8</v>
      </c>
      <c r="K167" s="117">
        <f t="shared" ref="K167" si="233">SUM(K144:K166)</f>
        <v>8</v>
      </c>
      <c r="L167" s="117">
        <f t="shared" ref="L167" si="234">SUM(L144:L166)</f>
        <v>8</v>
      </c>
      <c r="M167" s="117">
        <f t="shared" ref="M167" si="235">SUM(M144:M166)</f>
        <v>8</v>
      </c>
      <c r="N167" s="117">
        <f t="shared" ref="N167" si="236">SUM(N144:N166)</f>
        <v>8</v>
      </c>
      <c r="O167" s="117">
        <f t="shared" ref="O167" si="237">SUM(O144:O166)</f>
        <v>8</v>
      </c>
      <c r="P167" s="117">
        <f t="shared" ref="P167" si="238">SUM(P144:P166)</f>
        <v>8</v>
      </c>
      <c r="Q167" s="117">
        <f t="shared" ref="Q167" si="239">SUM(Q144:Q166)</f>
        <v>8</v>
      </c>
      <c r="R167" s="117">
        <f t="shared" ref="R167" si="240">SUM(R144:R166)</f>
        <v>8</v>
      </c>
      <c r="S167" s="117">
        <f t="shared" ref="S167" si="241">SUM(S144:S166)</f>
        <v>8</v>
      </c>
      <c r="T167" s="117">
        <f t="shared" ref="T167" si="242">SUM(T144:T166)</f>
        <v>8</v>
      </c>
      <c r="U167" s="117">
        <f t="shared" ref="U167" si="243">SUM(U144:U166)</f>
        <v>8</v>
      </c>
      <c r="V167" s="117">
        <f t="shared" ref="V167" si="244">SUM(V144:V166)</f>
        <v>8</v>
      </c>
      <c r="W167" s="117">
        <f t="shared" ref="W167" si="245">SUM(W144:W166)</f>
        <v>8</v>
      </c>
      <c r="X167" s="117">
        <f t="shared" ref="X167" si="246">SUM(X144:X166)</f>
        <v>0</v>
      </c>
      <c r="Y167" s="117">
        <f t="shared" ref="Y167" si="247">SUM(Y144:Y166)</f>
        <v>0</v>
      </c>
      <c r="Z167" s="117">
        <f t="shared" ref="Z167" si="248">SUM(Z144:Z166)</f>
        <v>0</v>
      </c>
      <c r="AA167" s="117">
        <f t="shared" ref="AA167" si="249">SUM(AA144:AA166)</f>
        <v>0</v>
      </c>
      <c r="AB167" s="117">
        <f t="shared" ref="AB167" si="250">SUM(AB144:AB166)</f>
        <v>0</v>
      </c>
      <c r="AC167" s="117">
        <f t="shared" ref="AC167" si="251">SUM(AC144:AC166)</f>
        <v>0</v>
      </c>
      <c r="AD167" s="117">
        <f t="shared" ref="AD167" si="252">SUM(AD144:AD166)</f>
        <v>0</v>
      </c>
      <c r="AE167" s="117">
        <f t="shared" ref="AE167" si="253">SUM(AE144:AE166)</f>
        <v>0</v>
      </c>
      <c r="AF167" s="117">
        <f t="shared" ref="AF167" si="254">SUM(AF144:AF166)</f>
        <v>0</v>
      </c>
      <c r="AG167" s="117">
        <f t="shared" ref="AG167" si="255">SUM(AG144:AG166)</f>
        <v>0</v>
      </c>
      <c r="AH167" s="117">
        <f t="shared" ref="AH167" si="256">SUM(AH144:AH166)</f>
        <v>168</v>
      </c>
      <c r="AI167" s="101" t="str">
        <f>IF(AJ167=AJ142,"ตรง","ไม่ตรง")</f>
        <v>ตรง</v>
      </c>
      <c r="AJ167" s="102">
        <f>SUM(AJ144:AJ166)</f>
        <v>106178.48</v>
      </c>
      <c r="AK167" s="279">
        <f>SUM(AK144:AK166)</f>
        <v>1</v>
      </c>
    </row>
    <row r="169" spans="1:37" x14ac:dyDescent="0.2">
      <c r="A169" s="99">
        <v>7</v>
      </c>
      <c r="B169" s="100" t="str">
        <f>VLOOKUP(A169,'1ค่าแรงรายคน'!$A$2:$B$32,2,0)</f>
        <v>นางสาวเทวี  สมภักดี</v>
      </c>
      <c r="AI169" s="101" t="s">
        <v>103</v>
      </c>
      <c r="AJ169" s="102" t="s">
        <v>28</v>
      </c>
    </row>
    <row r="170" spans="1:37" x14ac:dyDescent="0.2">
      <c r="A170" s="381" t="s">
        <v>0</v>
      </c>
      <c r="B170" s="381" t="s">
        <v>1</v>
      </c>
      <c r="C170" s="383"/>
      <c r="D170" s="384"/>
      <c r="E170" s="384"/>
      <c r="F170" s="384"/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84"/>
      <c r="R170" s="384"/>
      <c r="S170" s="384"/>
      <c r="T170" s="384"/>
      <c r="U170" s="384"/>
      <c r="V170" s="384"/>
      <c r="W170" s="384"/>
      <c r="X170" s="384"/>
      <c r="Y170" s="384"/>
      <c r="Z170" s="384"/>
      <c r="AA170" s="384"/>
      <c r="AB170" s="384"/>
      <c r="AC170" s="384"/>
      <c r="AD170" s="384"/>
      <c r="AE170" s="384"/>
      <c r="AF170" s="384"/>
      <c r="AG170" s="384"/>
      <c r="AI170" s="102">
        <v>1</v>
      </c>
      <c r="AJ170" s="104">
        <f>+'1ค่าแรงรายคน'!C8</f>
        <v>68015</v>
      </c>
    </row>
    <row r="171" spans="1:37" x14ac:dyDescent="0.2">
      <c r="A171" s="382"/>
      <c r="B171" s="382"/>
      <c r="C171" s="105">
        <v>1</v>
      </c>
      <c r="D171" s="105">
        <v>2</v>
      </c>
      <c r="E171" s="105">
        <v>3</v>
      </c>
      <c r="F171" s="105">
        <v>4</v>
      </c>
      <c r="G171" s="105">
        <v>5</v>
      </c>
      <c r="H171" s="105">
        <v>6</v>
      </c>
      <c r="I171" s="105">
        <v>7</v>
      </c>
      <c r="J171" s="105">
        <v>8</v>
      </c>
      <c r="K171" s="105">
        <v>9</v>
      </c>
      <c r="L171" s="105">
        <v>10</v>
      </c>
      <c r="M171" s="105">
        <v>11</v>
      </c>
      <c r="N171" s="105">
        <v>12</v>
      </c>
      <c r="O171" s="105">
        <v>13</v>
      </c>
      <c r="P171" s="105">
        <v>14</v>
      </c>
      <c r="Q171" s="105">
        <v>15</v>
      </c>
      <c r="R171" s="105">
        <v>16</v>
      </c>
      <c r="S171" s="105">
        <v>17</v>
      </c>
      <c r="T171" s="105">
        <v>18</v>
      </c>
      <c r="U171" s="105">
        <v>19</v>
      </c>
      <c r="V171" s="105">
        <v>20</v>
      </c>
      <c r="W171" s="105">
        <v>21</v>
      </c>
      <c r="X171" s="105">
        <v>22</v>
      </c>
      <c r="Y171" s="105">
        <v>23</v>
      </c>
      <c r="Z171" s="105">
        <v>24</v>
      </c>
      <c r="AA171" s="105">
        <v>25</v>
      </c>
      <c r="AB171" s="105">
        <v>26</v>
      </c>
      <c r="AC171" s="105">
        <v>27</v>
      </c>
      <c r="AD171" s="105">
        <v>28</v>
      </c>
      <c r="AE171" s="105">
        <v>29</v>
      </c>
      <c r="AF171" s="105">
        <v>30</v>
      </c>
      <c r="AG171" s="105"/>
      <c r="AH171" s="106" t="s">
        <v>29</v>
      </c>
      <c r="AI171" s="107" t="s">
        <v>30</v>
      </c>
      <c r="AJ171" s="108" t="s">
        <v>31</v>
      </c>
    </row>
    <row r="172" spans="1:37" x14ac:dyDescent="0.2">
      <c r="A172" s="6" t="s">
        <v>156</v>
      </c>
      <c r="B172" s="7" t="s">
        <v>85</v>
      </c>
      <c r="C172" s="111">
        <v>8</v>
      </c>
      <c r="D172" s="111">
        <v>6</v>
      </c>
      <c r="E172" s="111">
        <v>5</v>
      </c>
      <c r="F172" s="111">
        <v>8</v>
      </c>
      <c r="G172" s="111">
        <v>6</v>
      </c>
      <c r="H172" s="111">
        <v>5</v>
      </c>
      <c r="I172" s="111">
        <v>6</v>
      </c>
      <c r="J172" s="111">
        <v>5</v>
      </c>
      <c r="K172" s="111">
        <v>8</v>
      </c>
      <c r="L172" s="111">
        <v>6</v>
      </c>
      <c r="M172" s="111">
        <v>5</v>
      </c>
      <c r="N172" s="111">
        <v>8</v>
      </c>
      <c r="O172" s="111">
        <v>6</v>
      </c>
      <c r="P172" s="111">
        <v>5</v>
      </c>
      <c r="Q172" s="111">
        <v>6</v>
      </c>
      <c r="R172" s="111">
        <v>5</v>
      </c>
      <c r="S172" s="111">
        <v>8</v>
      </c>
      <c r="T172" s="111">
        <v>6</v>
      </c>
      <c r="U172" s="111">
        <v>8</v>
      </c>
      <c r="V172" s="111">
        <v>6</v>
      </c>
      <c r="W172" s="111">
        <v>6</v>
      </c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2"/>
      <c r="AH172" s="106">
        <f t="shared" ref="AH172:AH194" si="257">SUM(C172:AG172)</f>
        <v>132</v>
      </c>
      <c r="AI172" s="107">
        <f t="shared" ref="AI172:AI193" si="258">IF(AH172=0,"",AH172/AH$195*100)</f>
        <v>78.571428571428569</v>
      </c>
      <c r="AJ172" s="108">
        <f>IF(AH172=0,"",AI172*AJ$170/100)</f>
        <v>53440.357142857145</v>
      </c>
      <c r="AK172" s="279">
        <f t="shared" ref="AK172:AK193" si="259">IF(AH172=0,"",AH172/AH$195)</f>
        <v>0.7857142857142857</v>
      </c>
    </row>
    <row r="173" spans="1:37" x14ac:dyDescent="0.2">
      <c r="A173" s="6" t="s">
        <v>160</v>
      </c>
      <c r="B173" s="7" t="s">
        <v>7</v>
      </c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2"/>
      <c r="AH173" s="106">
        <f t="shared" si="257"/>
        <v>0</v>
      </c>
      <c r="AI173" s="107" t="str">
        <f t="shared" si="258"/>
        <v/>
      </c>
      <c r="AJ173" s="108" t="str">
        <f t="shared" ref="AJ173:AJ193" si="260">IF(AH173=0,"",AI173*AJ$170/100)</f>
        <v/>
      </c>
      <c r="AK173" s="279" t="str">
        <f t="shared" si="259"/>
        <v/>
      </c>
    </row>
    <row r="174" spans="1:37" x14ac:dyDescent="0.2">
      <c r="A174" s="6" t="s">
        <v>158</v>
      </c>
      <c r="B174" s="7" t="s">
        <v>181</v>
      </c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2"/>
      <c r="AH174" s="106">
        <f t="shared" si="257"/>
        <v>0</v>
      </c>
      <c r="AI174" s="107" t="str">
        <f t="shared" si="258"/>
        <v/>
      </c>
      <c r="AJ174" s="108" t="str">
        <f t="shared" si="260"/>
        <v/>
      </c>
      <c r="AK174" s="279" t="str">
        <f t="shared" si="259"/>
        <v/>
      </c>
    </row>
    <row r="175" spans="1:37" x14ac:dyDescent="0.2">
      <c r="A175" s="6" t="s">
        <v>159</v>
      </c>
      <c r="B175" s="7" t="s">
        <v>8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2"/>
      <c r="AH175" s="106">
        <f t="shared" si="257"/>
        <v>0</v>
      </c>
      <c r="AI175" s="107" t="str">
        <f t="shared" si="258"/>
        <v/>
      </c>
      <c r="AJ175" s="108" t="str">
        <f t="shared" si="260"/>
        <v/>
      </c>
      <c r="AK175" s="279" t="str">
        <f t="shared" si="259"/>
        <v/>
      </c>
    </row>
    <row r="176" spans="1:37" x14ac:dyDescent="0.2">
      <c r="A176" s="8" t="s">
        <v>163</v>
      </c>
      <c r="B176" s="9" t="s">
        <v>183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2"/>
      <c r="AH176" s="106">
        <f t="shared" si="257"/>
        <v>0</v>
      </c>
      <c r="AI176" s="107" t="str">
        <f t="shared" si="258"/>
        <v/>
      </c>
      <c r="AJ176" s="108" t="str">
        <f t="shared" si="260"/>
        <v/>
      </c>
      <c r="AK176" s="279" t="str">
        <f t="shared" si="259"/>
        <v/>
      </c>
    </row>
    <row r="177" spans="1:37" x14ac:dyDescent="0.2">
      <c r="A177" s="8" t="s">
        <v>162</v>
      </c>
      <c r="B177" s="9" t="s">
        <v>89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2"/>
      <c r="AH177" s="106">
        <f t="shared" si="257"/>
        <v>0</v>
      </c>
      <c r="AI177" s="107" t="str">
        <f t="shared" si="258"/>
        <v/>
      </c>
      <c r="AJ177" s="108" t="str">
        <f t="shared" si="260"/>
        <v/>
      </c>
      <c r="AK177" s="279" t="str">
        <f t="shared" si="259"/>
        <v/>
      </c>
    </row>
    <row r="178" spans="1:37" x14ac:dyDescent="0.2">
      <c r="A178" s="6" t="s">
        <v>161</v>
      </c>
      <c r="B178" s="7" t="s">
        <v>182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2"/>
      <c r="AH178" s="106">
        <f t="shared" si="257"/>
        <v>0</v>
      </c>
      <c r="AI178" s="107" t="str">
        <f t="shared" si="258"/>
        <v/>
      </c>
      <c r="AJ178" s="108" t="str">
        <f t="shared" si="260"/>
        <v/>
      </c>
      <c r="AK178" s="279" t="str">
        <f t="shared" si="259"/>
        <v/>
      </c>
    </row>
    <row r="179" spans="1:37" x14ac:dyDescent="0.2">
      <c r="A179" s="8" t="s">
        <v>164</v>
      </c>
      <c r="B179" s="9" t="s">
        <v>91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2"/>
      <c r="AH179" s="106">
        <f t="shared" si="257"/>
        <v>0</v>
      </c>
      <c r="AI179" s="107" t="str">
        <f t="shared" si="258"/>
        <v/>
      </c>
      <c r="AJ179" s="108" t="str">
        <f t="shared" si="260"/>
        <v/>
      </c>
      <c r="AK179" s="279" t="str">
        <f t="shared" si="259"/>
        <v/>
      </c>
    </row>
    <row r="180" spans="1:37" x14ac:dyDescent="0.2">
      <c r="A180" s="6" t="s">
        <v>157</v>
      </c>
      <c r="B180" s="7" t="s">
        <v>180</v>
      </c>
      <c r="C180" s="111"/>
      <c r="D180" s="111">
        <v>2</v>
      </c>
      <c r="E180" s="111">
        <v>3</v>
      </c>
      <c r="F180" s="111"/>
      <c r="G180" s="111">
        <v>2</v>
      </c>
      <c r="H180" s="111">
        <v>3</v>
      </c>
      <c r="I180" s="111">
        <v>2</v>
      </c>
      <c r="J180" s="111">
        <v>3</v>
      </c>
      <c r="K180" s="111"/>
      <c r="L180" s="111">
        <v>2</v>
      </c>
      <c r="M180" s="111">
        <v>3</v>
      </c>
      <c r="N180" s="111"/>
      <c r="O180" s="111">
        <v>2</v>
      </c>
      <c r="P180" s="111">
        <v>3</v>
      </c>
      <c r="Q180" s="111">
        <v>2</v>
      </c>
      <c r="R180" s="111">
        <v>3</v>
      </c>
      <c r="S180" s="111"/>
      <c r="T180" s="111">
        <v>2</v>
      </c>
      <c r="U180" s="111"/>
      <c r="V180" s="111">
        <v>2</v>
      </c>
      <c r="W180" s="111">
        <v>2</v>
      </c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2"/>
      <c r="AH180" s="106">
        <f t="shared" si="257"/>
        <v>36</v>
      </c>
      <c r="AI180" s="107">
        <f t="shared" si="258"/>
        <v>21.428571428571427</v>
      </c>
      <c r="AJ180" s="108">
        <f t="shared" si="260"/>
        <v>14574.642857142857</v>
      </c>
      <c r="AK180" s="279">
        <f t="shared" si="259"/>
        <v>0.21428571428571427</v>
      </c>
    </row>
    <row r="181" spans="1:37" x14ac:dyDescent="0.2">
      <c r="A181" s="8" t="s">
        <v>165</v>
      </c>
      <c r="B181" s="9" t="s">
        <v>184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2"/>
      <c r="AH181" s="106">
        <f t="shared" si="257"/>
        <v>0</v>
      </c>
      <c r="AI181" s="107" t="str">
        <f t="shared" si="258"/>
        <v/>
      </c>
      <c r="AJ181" s="108" t="str">
        <f t="shared" si="260"/>
        <v/>
      </c>
      <c r="AK181" s="279" t="str">
        <f t="shared" si="259"/>
        <v/>
      </c>
    </row>
    <row r="182" spans="1:37" x14ac:dyDescent="0.2">
      <c r="A182" s="8" t="s">
        <v>166</v>
      </c>
      <c r="B182" s="9" t="s">
        <v>185</v>
      </c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2"/>
      <c r="AH182" s="106">
        <f t="shared" si="257"/>
        <v>0</v>
      </c>
      <c r="AI182" s="107" t="str">
        <f t="shared" si="258"/>
        <v/>
      </c>
      <c r="AJ182" s="108" t="str">
        <f t="shared" si="260"/>
        <v/>
      </c>
      <c r="AK182" s="279" t="str">
        <f t="shared" si="259"/>
        <v/>
      </c>
    </row>
    <row r="183" spans="1:37" x14ac:dyDescent="0.2">
      <c r="A183" s="8" t="s">
        <v>171</v>
      </c>
      <c r="B183" s="9" t="s">
        <v>190</v>
      </c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2"/>
      <c r="AH183" s="106">
        <f t="shared" si="257"/>
        <v>0</v>
      </c>
      <c r="AI183" s="107" t="str">
        <f t="shared" si="258"/>
        <v/>
      </c>
      <c r="AJ183" s="108" t="str">
        <f t="shared" si="260"/>
        <v/>
      </c>
      <c r="AK183" s="279" t="str">
        <f t="shared" si="259"/>
        <v/>
      </c>
    </row>
    <row r="184" spans="1:37" x14ac:dyDescent="0.2">
      <c r="A184" s="8" t="s">
        <v>167</v>
      </c>
      <c r="B184" s="9" t="s">
        <v>186</v>
      </c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2"/>
      <c r="AH184" s="106">
        <f t="shared" si="257"/>
        <v>0</v>
      </c>
      <c r="AI184" s="107" t="str">
        <f t="shared" si="258"/>
        <v/>
      </c>
      <c r="AJ184" s="108" t="str">
        <f t="shared" si="260"/>
        <v/>
      </c>
      <c r="AK184" s="279" t="str">
        <f t="shared" si="259"/>
        <v/>
      </c>
    </row>
    <row r="185" spans="1:37" x14ac:dyDescent="0.2">
      <c r="A185" s="8" t="s">
        <v>168</v>
      </c>
      <c r="B185" s="9" t="s">
        <v>187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2"/>
      <c r="AH185" s="106">
        <f t="shared" si="257"/>
        <v>0</v>
      </c>
      <c r="AI185" s="107" t="str">
        <f t="shared" si="258"/>
        <v/>
      </c>
      <c r="AJ185" s="108" t="str">
        <f t="shared" si="260"/>
        <v/>
      </c>
      <c r="AK185" s="279" t="str">
        <f t="shared" si="259"/>
        <v/>
      </c>
    </row>
    <row r="186" spans="1:37" x14ac:dyDescent="0.2">
      <c r="A186" s="8" t="s">
        <v>169</v>
      </c>
      <c r="B186" s="9" t="s">
        <v>188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2"/>
      <c r="AH186" s="106">
        <f t="shared" si="257"/>
        <v>0</v>
      </c>
      <c r="AI186" s="107" t="str">
        <f t="shared" si="258"/>
        <v/>
      </c>
      <c r="AJ186" s="108" t="str">
        <f t="shared" si="260"/>
        <v/>
      </c>
      <c r="AK186" s="279" t="str">
        <f t="shared" si="259"/>
        <v/>
      </c>
    </row>
    <row r="187" spans="1:37" x14ac:dyDescent="0.2">
      <c r="A187" s="8" t="s">
        <v>170</v>
      </c>
      <c r="B187" s="9" t="s">
        <v>189</v>
      </c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2"/>
      <c r="AH187" s="106">
        <f t="shared" si="257"/>
        <v>0</v>
      </c>
      <c r="AI187" s="107" t="str">
        <f t="shared" si="258"/>
        <v/>
      </c>
      <c r="AJ187" s="108" t="str">
        <f t="shared" si="260"/>
        <v/>
      </c>
      <c r="AK187" s="279" t="str">
        <f t="shared" si="259"/>
        <v/>
      </c>
    </row>
    <row r="188" spans="1:37" x14ac:dyDescent="0.2">
      <c r="A188" s="8" t="s">
        <v>173</v>
      </c>
      <c r="B188" s="10" t="s">
        <v>192</v>
      </c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2"/>
      <c r="AH188" s="106">
        <f t="shared" si="257"/>
        <v>0</v>
      </c>
      <c r="AI188" s="107" t="str">
        <f t="shared" si="258"/>
        <v/>
      </c>
      <c r="AJ188" s="108" t="str">
        <f t="shared" si="260"/>
        <v/>
      </c>
      <c r="AK188" s="279" t="str">
        <f t="shared" si="259"/>
        <v/>
      </c>
    </row>
    <row r="189" spans="1:37" x14ac:dyDescent="0.2">
      <c r="A189" s="8" t="s">
        <v>172</v>
      </c>
      <c r="B189" s="9" t="s">
        <v>191</v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2"/>
      <c r="AH189" s="106">
        <f t="shared" si="257"/>
        <v>0</v>
      </c>
      <c r="AI189" s="107" t="str">
        <f t="shared" si="258"/>
        <v/>
      </c>
      <c r="AJ189" s="108" t="str">
        <f t="shared" si="260"/>
        <v/>
      </c>
      <c r="AK189" s="279" t="str">
        <f t="shared" si="259"/>
        <v/>
      </c>
    </row>
    <row r="190" spans="1:37" x14ac:dyDescent="0.2">
      <c r="A190" s="8" t="s">
        <v>174</v>
      </c>
      <c r="B190" s="10" t="s">
        <v>193</v>
      </c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2"/>
      <c r="AH190" s="106">
        <f t="shared" si="257"/>
        <v>0</v>
      </c>
      <c r="AI190" s="107" t="str">
        <f t="shared" si="258"/>
        <v/>
      </c>
      <c r="AJ190" s="108" t="str">
        <f t="shared" si="260"/>
        <v/>
      </c>
      <c r="AK190" s="279" t="str">
        <f t="shared" si="259"/>
        <v/>
      </c>
    </row>
    <row r="191" spans="1:37" x14ac:dyDescent="0.2">
      <c r="A191" s="8" t="s">
        <v>175</v>
      </c>
      <c r="B191" s="10" t="s">
        <v>194</v>
      </c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2"/>
      <c r="AH191" s="106">
        <f t="shared" si="257"/>
        <v>0</v>
      </c>
      <c r="AI191" s="107" t="str">
        <f t="shared" si="258"/>
        <v/>
      </c>
      <c r="AJ191" s="108" t="str">
        <f t="shared" si="260"/>
        <v/>
      </c>
      <c r="AK191" s="279" t="str">
        <f t="shared" si="259"/>
        <v/>
      </c>
    </row>
    <row r="192" spans="1:37" x14ac:dyDescent="0.2">
      <c r="A192" s="8" t="s">
        <v>176</v>
      </c>
      <c r="B192" s="10" t="s">
        <v>195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2"/>
      <c r="AH192" s="106">
        <f t="shared" si="257"/>
        <v>0</v>
      </c>
      <c r="AI192" s="107" t="str">
        <f t="shared" si="258"/>
        <v/>
      </c>
      <c r="AJ192" s="108" t="str">
        <f t="shared" si="260"/>
        <v/>
      </c>
      <c r="AK192" s="279" t="str">
        <f t="shared" si="259"/>
        <v/>
      </c>
    </row>
    <row r="193" spans="1:37" x14ac:dyDescent="0.2">
      <c r="A193" s="8" t="s">
        <v>178</v>
      </c>
      <c r="B193" s="10" t="s">
        <v>179</v>
      </c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2"/>
      <c r="AH193" s="106">
        <f t="shared" si="257"/>
        <v>0</v>
      </c>
      <c r="AI193" s="107" t="str">
        <f t="shared" si="258"/>
        <v/>
      </c>
      <c r="AJ193" s="108" t="str">
        <f t="shared" si="260"/>
        <v/>
      </c>
      <c r="AK193" s="279" t="str">
        <f t="shared" si="259"/>
        <v/>
      </c>
    </row>
    <row r="194" spans="1:37" x14ac:dyDescent="0.2">
      <c r="A194" s="8" t="s">
        <v>177</v>
      </c>
      <c r="B194" s="10" t="s">
        <v>196</v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4"/>
      <c r="AH194" s="106">
        <f t="shared" si="257"/>
        <v>0</v>
      </c>
      <c r="AI194" s="107" t="str">
        <f t="shared" ref="AI194" si="261">IF(AH194=0,"",AH194/AH$195*100)</f>
        <v/>
      </c>
      <c r="AJ194" s="108" t="str">
        <f t="shared" ref="AJ194" si="262">IF(AH194=0,"",AI194*AJ$170/100)</f>
        <v/>
      </c>
      <c r="AK194" s="279" t="str">
        <f t="shared" ref="AK194" si="263">IF(AH194=0,"",AH194/AH$195)</f>
        <v/>
      </c>
    </row>
    <row r="195" spans="1:37" x14ac:dyDescent="0.2">
      <c r="B195" s="129" t="s">
        <v>29</v>
      </c>
      <c r="C195" s="117">
        <f>SUM(C172:C194)</f>
        <v>8</v>
      </c>
      <c r="D195" s="117">
        <f t="shared" ref="D195" si="264">SUM(D172:D194)</f>
        <v>8</v>
      </c>
      <c r="E195" s="117">
        <f t="shared" ref="E195" si="265">SUM(E172:E194)</f>
        <v>8</v>
      </c>
      <c r="F195" s="117">
        <f t="shared" ref="F195" si="266">SUM(F172:F194)</f>
        <v>8</v>
      </c>
      <c r="G195" s="117">
        <f t="shared" ref="G195" si="267">SUM(G172:G194)</f>
        <v>8</v>
      </c>
      <c r="H195" s="117">
        <f t="shared" ref="H195" si="268">SUM(H172:H194)</f>
        <v>8</v>
      </c>
      <c r="I195" s="117">
        <f t="shared" ref="I195" si="269">SUM(I172:I194)</f>
        <v>8</v>
      </c>
      <c r="J195" s="117">
        <f t="shared" ref="J195" si="270">SUM(J172:J194)</f>
        <v>8</v>
      </c>
      <c r="K195" s="117">
        <f t="shared" ref="K195" si="271">SUM(K172:K194)</f>
        <v>8</v>
      </c>
      <c r="L195" s="117">
        <f t="shared" ref="L195" si="272">SUM(L172:L194)</f>
        <v>8</v>
      </c>
      <c r="M195" s="117">
        <f t="shared" ref="M195" si="273">SUM(M172:M194)</f>
        <v>8</v>
      </c>
      <c r="N195" s="117">
        <f t="shared" ref="N195" si="274">SUM(N172:N194)</f>
        <v>8</v>
      </c>
      <c r="O195" s="117">
        <f t="shared" ref="O195" si="275">SUM(O172:O194)</f>
        <v>8</v>
      </c>
      <c r="P195" s="117">
        <f t="shared" ref="P195" si="276">SUM(P172:P194)</f>
        <v>8</v>
      </c>
      <c r="Q195" s="117">
        <f t="shared" ref="Q195" si="277">SUM(Q172:Q194)</f>
        <v>8</v>
      </c>
      <c r="R195" s="117">
        <f t="shared" ref="R195" si="278">SUM(R172:R194)</f>
        <v>8</v>
      </c>
      <c r="S195" s="117">
        <f t="shared" ref="S195" si="279">SUM(S172:S194)</f>
        <v>8</v>
      </c>
      <c r="T195" s="117">
        <f t="shared" ref="T195" si="280">SUM(T172:T194)</f>
        <v>8</v>
      </c>
      <c r="U195" s="117">
        <f t="shared" ref="U195" si="281">SUM(U172:U194)</f>
        <v>8</v>
      </c>
      <c r="V195" s="117">
        <f t="shared" ref="V195" si="282">SUM(V172:V194)</f>
        <v>8</v>
      </c>
      <c r="W195" s="117">
        <f t="shared" ref="W195" si="283">SUM(W172:W194)</f>
        <v>8</v>
      </c>
      <c r="X195" s="117">
        <f t="shared" ref="X195" si="284">SUM(X172:X194)</f>
        <v>0</v>
      </c>
      <c r="Y195" s="117">
        <f t="shared" ref="Y195" si="285">SUM(Y172:Y194)</f>
        <v>0</v>
      </c>
      <c r="Z195" s="117">
        <f t="shared" ref="Z195" si="286">SUM(Z172:Z194)</f>
        <v>0</v>
      </c>
      <c r="AA195" s="117">
        <f t="shared" ref="AA195" si="287">SUM(AA172:AA194)</f>
        <v>0</v>
      </c>
      <c r="AB195" s="117">
        <f t="shared" ref="AB195" si="288">SUM(AB172:AB194)</f>
        <v>0</v>
      </c>
      <c r="AC195" s="117">
        <f t="shared" ref="AC195" si="289">SUM(AC172:AC194)</f>
        <v>0</v>
      </c>
      <c r="AD195" s="117">
        <f t="shared" ref="AD195" si="290">SUM(AD172:AD194)</f>
        <v>0</v>
      </c>
      <c r="AE195" s="117">
        <f t="shared" ref="AE195" si="291">SUM(AE172:AE194)</f>
        <v>0</v>
      </c>
      <c r="AF195" s="117">
        <f t="shared" ref="AF195" si="292">SUM(AF172:AF194)</f>
        <v>0</v>
      </c>
      <c r="AG195" s="117">
        <f t="shared" ref="AG195" si="293">SUM(AG172:AG194)</f>
        <v>0</v>
      </c>
      <c r="AH195" s="117">
        <f t="shared" ref="AH195" si="294">SUM(AH172:AH194)</f>
        <v>168</v>
      </c>
      <c r="AI195" s="101" t="str">
        <f>IF(AJ195=AJ170,"ตรง","ไม่ตรง")</f>
        <v>ตรง</v>
      </c>
      <c r="AJ195" s="102">
        <f>SUM(AJ172:AJ194)</f>
        <v>68015</v>
      </c>
      <c r="AK195" s="279">
        <f>SUM(AK172:AK193)</f>
        <v>1</v>
      </c>
    </row>
    <row r="197" spans="1:37" x14ac:dyDescent="0.2">
      <c r="A197" s="99">
        <v>8</v>
      </c>
      <c r="B197" s="100" t="str">
        <f>VLOOKUP(A197,'1ค่าแรงรายคน'!$A$2:$B$32,2,0)</f>
        <v>นางคำพอง  ปะถาวะเถ</v>
      </c>
      <c r="AI197" s="101" t="s">
        <v>104</v>
      </c>
      <c r="AJ197" s="102" t="s">
        <v>28</v>
      </c>
    </row>
    <row r="198" spans="1:37" x14ac:dyDescent="0.2">
      <c r="A198" s="381" t="s">
        <v>0</v>
      </c>
      <c r="B198" s="381" t="s">
        <v>1</v>
      </c>
      <c r="C198" s="383"/>
      <c r="D198" s="384"/>
      <c r="E198" s="384"/>
      <c r="F198" s="384"/>
      <c r="G198" s="384"/>
      <c r="H198" s="384"/>
      <c r="I198" s="384"/>
      <c r="J198" s="384"/>
      <c r="K198" s="384"/>
      <c r="L198" s="384"/>
      <c r="M198" s="384"/>
      <c r="N198" s="384"/>
      <c r="O198" s="384"/>
      <c r="P198" s="384"/>
      <c r="Q198" s="384"/>
      <c r="R198" s="384"/>
      <c r="S198" s="384"/>
      <c r="T198" s="384"/>
      <c r="U198" s="384"/>
      <c r="V198" s="384"/>
      <c r="W198" s="384"/>
      <c r="X198" s="384"/>
      <c r="Y198" s="384"/>
      <c r="Z198" s="384"/>
      <c r="AA198" s="384"/>
      <c r="AB198" s="384"/>
      <c r="AC198" s="384"/>
      <c r="AD198" s="384"/>
      <c r="AE198" s="384"/>
      <c r="AF198" s="384"/>
      <c r="AG198" s="384"/>
      <c r="AI198" s="102">
        <v>1</v>
      </c>
      <c r="AJ198" s="104">
        <f>+'1ค่าแรงรายคน'!C9</f>
        <v>151521.68</v>
      </c>
    </row>
    <row r="199" spans="1:37" x14ac:dyDescent="0.2">
      <c r="A199" s="382"/>
      <c r="B199" s="382"/>
      <c r="C199" s="105">
        <v>1</v>
      </c>
      <c r="D199" s="105">
        <v>2</v>
      </c>
      <c r="E199" s="105">
        <v>3</v>
      </c>
      <c r="F199" s="105">
        <v>4</v>
      </c>
      <c r="G199" s="105">
        <v>5</v>
      </c>
      <c r="H199" s="105">
        <v>6</v>
      </c>
      <c r="I199" s="105">
        <v>7</v>
      </c>
      <c r="J199" s="105">
        <v>8</v>
      </c>
      <c r="K199" s="105">
        <v>9</v>
      </c>
      <c r="L199" s="105">
        <v>10</v>
      </c>
      <c r="M199" s="105">
        <v>11</v>
      </c>
      <c r="N199" s="105">
        <v>12</v>
      </c>
      <c r="O199" s="105">
        <v>13</v>
      </c>
      <c r="P199" s="105">
        <v>14</v>
      </c>
      <c r="Q199" s="105">
        <v>15</v>
      </c>
      <c r="R199" s="105">
        <v>16</v>
      </c>
      <c r="S199" s="105">
        <v>17</v>
      </c>
      <c r="T199" s="105">
        <v>18</v>
      </c>
      <c r="U199" s="105">
        <v>19</v>
      </c>
      <c r="V199" s="105">
        <v>20</v>
      </c>
      <c r="W199" s="105">
        <v>21</v>
      </c>
      <c r="X199" s="105">
        <v>22</v>
      </c>
      <c r="Y199" s="105">
        <v>23</v>
      </c>
      <c r="Z199" s="105">
        <v>24</v>
      </c>
      <c r="AA199" s="105">
        <v>25</v>
      </c>
      <c r="AB199" s="105">
        <v>26</v>
      </c>
      <c r="AC199" s="105">
        <v>27</v>
      </c>
      <c r="AD199" s="105">
        <v>28</v>
      </c>
      <c r="AE199" s="105">
        <v>29</v>
      </c>
      <c r="AF199" s="105">
        <v>30</v>
      </c>
      <c r="AG199" s="105"/>
      <c r="AH199" s="106" t="s">
        <v>29</v>
      </c>
      <c r="AI199" s="107" t="s">
        <v>30</v>
      </c>
      <c r="AJ199" s="108" t="s">
        <v>31</v>
      </c>
    </row>
    <row r="200" spans="1:37" x14ac:dyDescent="0.2">
      <c r="A200" s="6" t="s">
        <v>156</v>
      </c>
      <c r="B200" s="7" t="s">
        <v>85</v>
      </c>
      <c r="C200" s="111">
        <v>3</v>
      </c>
      <c r="D200" s="111">
        <v>2</v>
      </c>
      <c r="E200" s="111">
        <v>1</v>
      </c>
      <c r="F200" s="111">
        <v>3</v>
      </c>
      <c r="G200" s="111">
        <v>2</v>
      </c>
      <c r="H200" s="111">
        <v>1</v>
      </c>
      <c r="I200" s="111">
        <v>2</v>
      </c>
      <c r="J200" s="111">
        <v>1</v>
      </c>
      <c r="K200" s="111">
        <v>3</v>
      </c>
      <c r="L200" s="111">
        <v>2</v>
      </c>
      <c r="M200" s="111">
        <v>3</v>
      </c>
      <c r="N200" s="111">
        <v>2</v>
      </c>
      <c r="O200" s="111">
        <v>1</v>
      </c>
      <c r="P200" s="111">
        <v>2</v>
      </c>
      <c r="Q200" s="111">
        <v>1</v>
      </c>
      <c r="R200" s="111">
        <v>3</v>
      </c>
      <c r="S200" s="111">
        <v>2</v>
      </c>
      <c r="T200" s="111">
        <v>2</v>
      </c>
      <c r="U200" s="111">
        <v>1</v>
      </c>
      <c r="V200" s="111">
        <v>3</v>
      </c>
      <c r="W200" s="111">
        <v>2</v>
      </c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2"/>
      <c r="AH200" s="106">
        <f t="shared" ref="AH200:AH222" si="295">SUM(C200:AG200)</f>
        <v>42</v>
      </c>
      <c r="AI200" s="107">
        <f t="shared" ref="AI200:AI222" si="296">IF(AH200=0,"",AH200/AH$223*100)</f>
        <v>25</v>
      </c>
      <c r="AJ200" s="108">
        <f>IF(AH200=0,"",AI200*AJ$198/100)</f>
        <v>37880.42</v>
      </c>
      <c r="AK200" s="279">
        <f t="shared" ref="AK200:AK222" si="297">IF(AH200=0,"",AH200/AH$223)</f>
        <v>0.25</v>
      </c>
    </row>
    <row r="201" spans="1:37" x14ac:dyDescent="0.2">
      <c r="A201" s="6" t="s">
        <v>160</v>
      </c>
      <c r="B201" s="7" t="s">
        <v>7</v>
      </c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2"/>
      <c r="AH201" s="106">
        <f t="shared" si="295"/>
        <v>0</v>
      </c>
      <c r="AI201" s="107" t="str">
        <f t="shared" si="296"/>
        <v/>
      </c>
      <c r="AJ201" s="108" t="str">
        <f t="shared" ref="AJ201:AJ222" si="298">IF(AH201=0,"",AI201*AJ$198/100)</f>
        <v/>
      </c>
      <c r="AK201" s="279" t="str">
        <f t="shared" si="297"/>
        <v/>
      </c>
    </row>
    <row r="202" spans="1:37" x14ac:dyDescent="0.2">
      <c r="A202" s="6" t="s">
        <v>158</v>
      </c>
      <c r="B202" s="7" t="s">
        <v>181</v>
      </c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2"/>
      <c r="AH202" s="106">
        <f t="shared" si="295"/>
        <v>0</v>
      </c>
      <c r="AI202" s="107" t="str">
        <f t="shared" si="296"/>
        <v/>
      </c>
      <c r="AJ202" s="108" t="str">
        <f t="shared" si="298"/>
        <v/>
      </c>
      <c r="AK202" s="279" t="str">
        <f t="shared" si="297"/>
        <v/>
      </c>
    </row>
    <row r="203" spans="1:37" x14ac:dyDescent="0.2">
      <c r="A203" s="6" t="s">
        <v>159</v>
      </c>
      <c r="B203" s="7" t="s">
        <v>8</v>
      </c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2"/>
      <c r="AH203" s="106">
        <f t="shared" si="295"/>
        <v>0</v>
      </c>
      <c r="AI203" s="107" t="str">
        <f t="shared" si="296"/>
        <v/>
      </c>
      <c r="AJ203" s="108" t="str">
        <f t="shared" si="298"/>
        <v/>
      </c>
      <c r="AK203" s="279" t="str">
        <f t="shared" si="297"/>
        <v/>
      </c>
    </row>
    <row r="204" spans="1:37" x14ac:dyDescent="0.2">
      <c r="A204" s="8" t="s">
        <v>163</v>
      </c>
      <c r="B204" s="9" t="s">
        <v>183</v>
      </c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2"/>
      <c r="AH204" s="106">
        <f t="shared" si="295"/>
        <v>0</v>
      </c>
      <c r="AI204" s="107" t="str">
        <f t="shared" si="296"/>
        <v/>
      </c>
      <c r="AJ204" s="108" t="str">
        <f t="shared" si="298"/>
        <v/>
      </c>
      <c r="AK204" s="279" t="str">
        <f t="shared" si="297"/>
        <v/>
      </c>
    </row>
    <row r="205" spans="1:37" x14ac:dyDescent="0.2">
      <c r="A205" s="8" t="s">
        <v>162</v>
      </c>
      <c r="B205" s="9" t="s">
        <v>89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2"/>
      <c r="AH205" s="106">
        <f t="shared" si="295"/>
        <v>0</v>
      </c>
      <c r="AI205" s="107" t="str">
        <f t="shared" si="296"/>
        <v/>
      </c>
      <c r="AJ205" s="108" t="str">
        <f t="shared" si="298"/>
        <v/>
      </c>
      <c r="AK205" s="279" t="str">
        <f t="shared" si="297"/>
        <v/>
      </c>
    </row>
    <row r="206" spans="1:37" x14ac:dyDescent="0.2">
      <c r="A206" s="6" t="s">
        <v>161</v>
      </c>
      <c r="B206" s="7" t="s">
        <v>182</v>
      </c>
      <c r="C206" s="111">
        <v>1</v>
      </c>
      <c r="D206" s="111">
        <v>2</v>
      </c>
      <c r="E206" s="111">
        <v>1</v>
      </c>
      <c r="F206" s="111">
        <v>1</v>
      </c>
      <c r="G206" s="111">
        <v>2</v>
      </c>
      <c r="H206" s="111">
        <v>1</v>
      </c>
      <c r="I206" s="111">
        <v>2</v>
      </c>
      <c r="J206" s="111">
        <v>1</v>
      </c>
      <c r="K206" s="111">
        <v>1</v>
      </c>
      <c r="L206" s="111">
        <v>2</v>
      </c>
      <c r="M206" s="111">
        <v>1</v>
      </c>
      <c r="N206" s="111">
        <v>2</v>
      </c>
      <c r="O206" s="111">
        <v>1</v>
      </c>
      <c r="P206" s="111">
        <v>2</v>
      </c>
      <c r="Q206" s="111">
        <v>1</v>
      </c>
      <c r="R206" s="111">
        <v>1</v>
      </c>
      <c r="S206" s="111">
        <v>2</v>
      </c>
      <c r="T206" s="111">
        <v>2</v>
      </c>
      <c r="U206" s="111">
        <v>1</v>
      </c>
      <c r="V206" s="111">
        <v>1</v>
      </c>
      <c r="W206" s="111">
        <v>2</v>
      </c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2"/>
      <c r="AH206" s="106">
        <f t="shared" si="295"/>
        <v>30</v>
      </c>
      <c r="AI206" s="107">
        <f t="shared" si="296"/>
        <v>17.857142857142858</v>
      </c>
      <c r="AJ206" s="108">
        <f t="shared" si="298"/>
        <v>27057.442857142854</v>
      </c>
      <c r="AK206" s="279">
        <f t="shared" si="297"/>
        <v>0.17857142857142858</v>
      </c>
    </row>
    <row r="207" spans="1:37" x14ac:dyDescent="0.2">
      <c r="A207" s="8" t="s">
        <v>164</v>
      </c>
      <c r="B207" s="9" t="s">
        <v>91</v>
      </c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2"/>
      <c r="AH207" s="106">
        <f t="shared" si="295"/>
        <v>0</v>
      </c>
      <c r="AI207" s="107" t="str">
        <f t="shared" si="296"/>
        <v/>
      </c>
      <c r="AJ207" s="108" t="str">
        <f t="shared" si="298"/>
        <v/>
      </c>
      <c r="AK207" s="279" t="str">
        <f t="shared" si="297"/>
        <v/>
      </c>
    </row>
    <row r="208" spans="1:37" x14ac:dyDescent="0.2">
      <c r="A208" s="6" t="s">
        <v>157</v>
      </c>
      <c r="B208" s="7" t="s">
        <v>180</v>
      </c>
      <c r="C208" s="111">
        <v>2</v>
      </c>
      <c r="D208" s="111">
        <v>2</v>
      </c>
      <c r="E208" s="111">
        <v>2</v>
      </c>
      <c r="F208" s="111">
        <v>2</v>
      </c>
      <c r="G208" s="111">
        <v>2</v>
      </c>
      <c r="H208" s="111">
        <v>2</v>
      </c>
      <c r="I208" s="111">
        <v>2</v>
      </c>
      <c r="J208" s="111">
        <v>2</v>
      </c>
      <c r="K208" s="111">
        <v>2</v>
      </c>
      <c r="L208" s="111">
        <v>2</v>
      </c>
      <c r="M208" s="111">
        <v>2</v>
      </c>
      <c r="N208" s="111">
        <v>2</v>
      </c>
      <c r="O208" s="111">
        <v>2</v>
      </c>
      <c r="P208" s="111">
        <v>2</v>
      </c>
      <c r="Q208" s="111">
        <v>2</v>
      </c>
      <c r="R208" s="111">
        <v>2</v>
      </c>
      <c r="S208" s="111">
        <v>2</v>
      </c>
      <c r="T208" s="111">
        <v>2</v>
      </c>
      <c r="U208" s="111">
        <v>2</v>
      </c>
      <c r="V208" s="111">
        <v>2</v>
      </c>
      <c r="W208" s="111">
        <v>2</v>
      </c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2"/>
      <c r="AH208" s="106">
        <f t="shared" si="295"/>
        <v>42</v>
      </c>
      <c r="AI208" s="107">
        <f t="shared" si="296"/>
        <v>25</v>
      </c>
      <c r="AJ208" s="108">
        <f t="shared" si="298"/>
        <v>37880.42</v>
      </c>
      <c r="AK208" s="279">
        <f t="shared" si="297"/>
        <v>0.25</v>
      </c>
    </row>
    <row r="209" spans="1:37" x14ac:dyDescent="0.2">
      <c r="A209" s="8" t="s">
        <v>165</v>
      </c>
      <c r="B209" s="9" t="s">
        <v>184</v>
      </c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2"/>
      <c r="AH209" s="106">
        <f t="shared" si="295"/>
        <v>0</v>
      </c>
      <c r="AI209" s="107" t="str">
        <f t="shared" si="296"/>
        <v/>
      </c>
      <c r="AJ209" s="108" t="str">
        <f t="shared" si="298"/>
        <v/>
      </c>
      <c r="AK209" s="279" t="str">
        <f t="shared" si="297"/>
        <v/>
      </c>
    </row>
    <row r="210" spans="1:37" x14ac:dyDescent="0.2">
      <c r="A210" s="8" t="s">
        <v>166</v>
      </c>
      <c r="B210" s="9" t="s">
        <v>185</v>
      </c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2"/>
      <c r="AH210" s="106">
        <f t="shared" si="295"/>
        <v>0</v>
      </c>
      <c r="AI210" s="107" t="str">
        <f t="shared" si="296"/>
        <v/>
      </c>
      <c r="AJ210" s="108" t="str">
        <f t="shared" si="298"/>
        <v/>
      </c>
      <c r="AK210" s="279" t="str">
        <f t="shared" si="297"/>
        <v/>
      </c>
    </row>
    <row r="211" spans="1:37" x14ac:dyDescent="0.2">
      <c r="A211" s="8" t="s">
        <v>171</v>
      </c>
      <c r="B211" s="9" t="s">
        <v>190</v>
      </c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2"/>
      <c r="AH211" s="106">
        <f t="shared" si="295"/>
        <v>0</v>
      </c>
      <c r="AI211" s="107" t="str">
        <f t="shared" si="296"/>
        <v/>
      </c>
      <c r="AJ211" s="108" t="str">
        <f t="shared" si="298"/>
        <v/>
      </c>
      <c r="AK211" s="279" t="str">
        <f t="shared" si="297"/>
        <v/>
      </c>
    </row>
    <row r="212" spans="1:37" x14ac:dyDescent="0.2">
      <c r="A212" s="8" t="s">
        <v>167</v>
      </c>
      <c r="B212" s="9" t="s">
        <v>186</v>
      </c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2"/>
      <c r="AH212" s="106">
        <f t="shared" si="295"/>
        <v>0</v>
      </c>
      <c r="AI212" s="107" t="str">
        <f t="shared" si="296"/>
        <v/>
      </c>
      <c r="AJ212" s="108" t="str">
        <f t="shared" si="298"/>
        <v/>
      </c>
      <c r="AK212" s="279" t="str">
        <f t="shared" si="297"/>
        <v/>
      </c>
    </row>
    <row r="213" spans="1:37" x14ac:dyDescent="0.2">
      <c r="A213" s="8" t="s">
        <v>168</v>
      </c>
      <c r="B213" s="9" t="s">
        <v>187</v>
      </c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2"/>
      <c r="AH213" s="106">
        <f t="shared" si="295"/>
        <v>0</v>
      </c>
      <c r="AI213" s="107" t="str">
        <f t="shared" si="296"/>
        <v/>
      </c>
      <c r="AJ213" s="108" t="str">
        <f t="shared" si="298"/>
        <v/>
      </c>
      <c r="AK213" s="279" t="str">
        <f t="shared" si="297"/>
        <v/>
      </c>
    </row>
    <row r="214" spans="1:37" x14ac:dyDescent="0.2">
      <c r="A214" s="8" t="s">
        <v>169</v>
      </c>
      <c r="B214" s="9" t="s">
        <v>188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2"/>
      <c r="AH214" s="106">
        <f t="shared" si="295"/>
        <v>0</v>
      </c>
      <c r="AI214" s="107" t="str">
        <f t="shared" si="296"/>
        <v/>
      </c>
      <c r="AJ214" s="108" t="str">
        <f t="shared" si="298"/>
        <v/>
      </c>
      <c r="AK214" s="279" t="str">
        <f t="shared" si="297"/>
        <v/>
      </c>
    </row>
    <row r="215" spans="1:37" x14ac:dyDescent="0.2">
      <c r="A215" s="8" t="s">
        <v>170</v>
      </c>
      <c r="B215" s="9" t="s">
        <v>189</v>
      </c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2"/>
      <c r="AH215" s="106">
        <f t="shared" si="295"/>
        <v>0</v>
      </c>
      <c r="AI215" s="107" t="str">
        <f t="shared" si="296"/>
        <v/>
      </c>
      <c r="AJ215" s="108" t="str">
        <f t="shared" si="298"/>
        <v/>
      </c>
      <c r="AK215" s="279" t="str">
        <f t="shared" si="297"/>
        <v/>
      </c>
    </row>
    <row r="216" spans="1:37" x14ac:dyDescent="0.2">
      <c r="A216" s="8" t="s">
        <v>173</v>
      </c>
      <c r="B216" s="10" t="s">
        <v>192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2"/>
      <c r="AH216" s="106">
        <f t="shared" si="295"/>
        <v>0</v>
      </c>
      <c r="AI216" s="107" t="str">
        <f t="shared" si="296"/>
        <v/>
      </c>
      <c r="AJ216" s="108" t="str">
        <f t="shared" si="298"/>
        <v/>
      </c>
      <c r="AK216" s="279" t="str">
        <f t="shared" si="297"/>
        <v/>
      </c>
    </row>
    <row r="217" spans="1:37" x14ac:dyDescent="0.2">
      <c r="A217" s="8" t="s">
        <v>172</v>
      </c>
      <c r="B217" s="9" t="s">
        <v>191</v>
      </c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2"/>
      <c r="AH217" s="106">
        <f t="shared" si="295"/>
        <v>0</v>
      </c>
      <c r="AI217" s="107" t="str">
        <f t="shared" si="296"/>
        <v/>
      </c>
      <c r="AJ217" s="108" t="str">
        <f t="shared" si="298"/>
        <v/>
      </c>
      <c r="AK217" s="279" t="str">
        <f t="shared" si="297"/>
        <v/>
      </c>
    </row>
    <row r="218" spans="1:37" x14ac:dyDescent="0.2">
      <c r="A218" s="8" t="s">
        <v>174</v>
      </c>
      <c r="B218" s="10" t="s">
        <v>193</v>
      </c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2"/>
      <c r="AH218" s="106">
        <f t="shared" si="295"/>
        <v>0</v>
      </c>
      <c r="AI218" s="107" t="str">
        <f t="shared" si="296"/>
        <v/>
      </c>
      <c r="AJ218" s="108" t="str">
        <f t="shared" si="298"/>
        <v/>
      </c>
      <c r="AK218" s="279" t="str">
        <f t="shared" si="297"/>
        <v/>
      </c>
    </row>
    <row r="219" spans="1:37" x14ac:dyDescent="0.2">
      <c r="A219" s="8" t="s">
        <v>175</v>
      </c>
      <c r="B219" s="10" t="s">
        <v>194</v>
      </c>
      <c r="C219" s="111">
        <v>1</v>
      </c>
      <c r="D219" s="111">
        <v>2</v>
      </c>
      <c r="E219" s="111">
        <v>3</v>
      </c>
      <c r="F219" s="111">
        <v>1</v>
      </c>
      <c r="G219" s="111">
        <v>2</v>
      </c>
      <c r="H219" s="111">
        <v>3</v>
      </c>
      <c r="I219" s="111">
        <v>2</v>
      </c>
      <c r="J219" s="111">
        <v>3</v>
      </c>
      <c r="K219" s="111">
        <v>1</v>
      </c>
      <c r="L219" s="111">
        <v>2</v>
      </c>
      <c r="M219" s="111">
        <v>1</v>
      </c>
      <c r="N219" s="111">
        <v>2</v>
      </c>
      <c r="O219" s="111">
        <v>3</v>
      </c>
      <c r="P219" s="111">
        <v>2</v>
      </c>
      <c r="Q219" s="111">
        <v>3</v>
      </c>
      <c r="R219" s="111">
        <v>1</v>
      </c>
      <c r="S219" s="111">
        <v>2</v>
      </c>
      <c r="T219" s="111">
        <v>2</v>
      </c>
      <c r="U219" s="111">
        <v>3</v>
      </c>
      <c r="V219" s="111">
        <v>1</v>
      </c>
      <c r="W219" s="111">
        <v>2</v>
      </c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2"/>
      <c r="AH219" s="106">
        <f t="shared" si="295"/>
        <v>42</v>
      </c>
      <c r="AI219" s="107">
        <f t="shared" si="296"/>
        <v>25</v>
      </c>
      <c r="AJ219" s="108">
        <f t="shared" si="298"/>
        <v>37880.42</v>
      </c>
      <c r="AK219" s="279">
        <f t="shared" si="297"/>
        <v>0.25</v>
      </c>
    </row>
    <row r="220" spans="1:37" x14ac:dyDescent="0.2">
      <c r="A220" s="8" t="s">
        <v>176</v>
      </c>
      <c r="B220" s="10" t="s">
        <v>195</v>
      </c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2"/>
      <c r="AH220" s="106">
        <f t="shared" si="295"/>
        <v>0</v>
      </c>
      <c r="AI220" s="107" t="str">
        <f t="shared" si="296"/>
        <v/>
      </c>
      <c r="AJ220" s="108" t="str">
        <f t="shared" si="298"/>
        <v/>
      </c>
      <c r="AK220" s="279" t="str">
        <f t="shared" si="297"/>
        <v/>
      </c>
    </row>
    <row r="221" spans="1:37" x14ac:dyDescent="0.2">
      <c r="A221" s="8" t="s">
        <v>178</v>
      </c>
      <c r="B221" s="10" t="s">
        <v>179</v>
      </c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2"/>
      <c r="AH221" s="106">
        <f t="shared" si="295"/>
        <v>0</v>
      </c>
      <c r="AI221" s="107" t="str">
        <f t="shared" si="296"/>
        <v/>
      </c>
      <c r="AJ221" s="108" t="str">
        <f t="shared" si="298"/>
        <v/>
      </c>
      <c r="AK221" s="279" t="str">
        <f t="shared" si="297"/>
        <v/>
      </c>
    </row>
    <row r="222" spans="1:37" x14ac:dyDescent="0.2">
      <c r="A222" s="8" t="s">
        <v>177</v>
      </c>
      <c r="B222" s="10" t="s">
        <v>196</v>
      </c>
      <c r="C222" s="111">
        <v>1</v>
      </c>
      <c r="D222" s="111"/>
      <c r="E222" s="111">
        <v>1</v>
      </c>
      <c r="F222" s="111">
        <v>1</v>
      </c>
      <c r="G222" s="111"/>
      <c r="H222" s="111">
        <v>1</v>
      </c>
      <c r="I222" s="111"/>
      <c r="J222" s="111">
        <v>1</v>
      </c>
      <c r="K222" s="111">
        <v>1</v>
      </c>
      <c r="L222" s="111"/>
      <c r="M222" s="111">
        <v>1</v>
      </c>
      <c r="N222" s="111"/>
      <c r="O222" s="111">
        <v>1</v>
      </c>
      <c r="P222" s="111"/>
      <c r="Q222" s="111">
        <v>1</v>
      </c>
      <c r="R222" s="111">
        <v>1</v>
      </c>
      <c r="S222" s="111"/>
      <c r="T222" s="111"/>
      <c r="U222" s="111">
        <v>1</v>
      </c>
      <c r="V222" s="111">
        <v>1</v>
      </c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4"/>
      <c r="AH222" s="106">
        <f t="shared" si="295"/>
        <v>12</v>
      </c>
      <c r="AI222" s="107">
        <f t="shared" si="296"/>
        <v>7.1428571428571423</v>
      </c>
      <c r="AJ222" s="108">
        <f t="shared" si="298"/>
        <v>10822.97714285714</v>
      </c>
      <c r="AK222" s="279">
        <f t="shared" si="297"/>
        <v>7.1428571428571425E-2</v>
      </c>
    </row>
    <row r="223" spans="1:37" x14ac:dyDescent="0.2">
      <c r="B223" s="129" t="s">
        <v>29</v>
      </c>
      <c r="C223" s="117">
        <f>SUM(C200:C222)</f>
        <v>8</v>
      </c>
      <c r="D223" s="117">
        <f t="shared" ref="D223" si="299">SUM(D200:D222)</f>
        <v>8</v>
      </c>
      <c r="E223" s="117">
        <f t="shared" ref="E223" si="300">SUM(E200:E222)</f>
        <v>8</v>
      </c>
      <c r="F223" s="117">
        <f t="shared" ref="F223" si="301">SUM(F200:F222)</f>
        <v>8</v>
      </c>
      <c r="G223" s="117">
        <f t="shared" ref="G223" si="302">SUM(G200:G222)</f>
        <v>8</v>
      </c>
      <c r="H223" s="117">
        <f t="shared" ref="H223" si="303">SUM(H200:H222)</f>
        <v>8</v>
      </c>
      <c r="I223" s="117">
        <f t="shared" ref="I223" si="304">SUM(I200:I222)</f>
        <v>8</v>
      </c>
      <c r="J223" s="117">
        <f t="shared" ref="J223" si="305">SUM(J200:J222)</f>
        <v>8</v>
      </c>
      <c r="K223" s="117">
        <f t="shared" ref="K223" si="306">SUM(K200:K222)</f>
        <v>8</v>
      </c>
      <c r="L223" s="117">
        <f t="shared" ref="L223" si="307">SUM(L200:L222)</f>
        <v>8</v>
      </c>
      <c r="M223" s="117">
        <f t="shared" ref="M223" si="308">SUM(M200:M222)</f>
        <v>8</v>
      </c>
      <c r="N223" s="117">
        <f t="shared" ref="N223" si="309">SUM(N200:N222)</f>
        <v>8</v>
      </c>
      <c r="O223" s="117">
        <f t="shared" ref="O223" si="310">SUM(O200:O222)</f>
        <v>8</v>
      </c>
      <c r="P223" s="117">
        <f t="shared" ref="P223" si="311">SUM(P200:P222)</f>
        <v>8</v>
      </c>
      <c r="Q223" s="117">
        <f t="shared" ref="Q223" si="312">SUM(Q200:Q222)</f>
        <v>8</v>
      </c>
      <c r="R223" s="117">
        <f t="shared" ref="R223" si="313">SUM(R200:R222)</f>
        <v>8</v>
      </c>
      <c r="S223" s="117">
        <f t="shared" ref="S223" si="314">SUM(S200:S222)</f>
        <v>8</v>
      </c>
      <c r="T223" s="117">
        <f t="shared" ref="T223" si="315">SUM(T200:T222)</f>
        <v>8</v>
      </c>
      <c r="U223" s="117">
        <f t="shared" ref="U223" si="316">SUM(U200:U222)</f>
        <v>8</v>
      </c>
      <c r="V223" s="117">
        <f t="shared" ref="V223" si="317">SUM(V200:V222)</f>
        <v>8</v>
      </c>
      <c r="W223" s="117">
        <f t="shared" ref="W223" si="318">SUM(W200:W222)</f>
        <v>8</v>
      </c>
      <c r="X223" s="117">
        <f t="shared" ref="X223" si="319">SUM(X200:X222)</f>
        <v>0</v>
      </c>
      <c r="Y223" s="117">
        <f t="shared" ref="Y223" si="320">SUM(Y200:Y222)</f>
        <v>0</v>
      </c>
      <c r="Z223" s="117">
        <f t="shared" ref="Z223" si="321">SUM(Z200:Z222)</f>
        <v>0</v>
      </c>
      <c r="AA223" s="117">
        <f t="shared" ref="AA223" si="322">SUM(AA200:AA222)</f>
        <v>0</v>
      </c>
      <c r="AB223" s="117">
        <f t="shared" ref="AB223" si="323">SUM(AB200:AB222)</f>
        <v>0</v>
      </c>
      <c r="AC223" s="117">
        <f t="shared" ref="AC223" si="324">SUM(AC200:AC222)</f>
        <v>0</v>
      </c>
      <c r="AD223" s="117">
        <f t="shared" ref="AD223" si="325">SUM(AD200:AD222)</f>
        <v>0</v>
      </c>
      <c r="AE223" s="117">
        <f t="shared" ref="AE223" si="326">SUM(AE200:AE222)</f>
        <v>0</v>
      </c>
      <c r="AF223" s="117">
        <f t="shared" ref="AF223" si="327">SUM(AF200:AF222)</f>
        <v>0</v>
      </c>
      <c r="AG223" s="117">
        <f t="shared" ref="AG223" si="328">SUM(AG200:AG222)</f>
        <v>0</v>
      </c>
      <c r="AH223" s="117">
        <f t="shared" ref="AH223" si="329">SUM(AH200:AH222)</f>
        <v>168</v>
      </c>
      <c r="AI223" s="101" t="str">
        <f>IF(AJ223=AJ198,"ตรง","ไม่ตรง")</f>
        <v>ตรง</v>
      </c>
      <c r="AJ223" s="102">
        <f>SUM(AJ200:AJ222)</f>
        <v>151521.68</v>
      </c>
      <c r="AK223" s="279">
        <f>SUM(AK200:AK222)</f>
        <v>1</v>
      </c>
    </row>
    <row r="225" spans="1:37" x14ac:dyDescent="0.2">
      <c r="A225" s="99">
        <v>9</v>
      </c>
      <c r="B225" s="100" t="e">
        <f>VLOOKUP(A225,'1ค่าแรงรายคน'!$A$2:$B$32,2,0)</f>
        <v>#N/A</v>
      </c>
      <c r="AI225" s="101" t="s">
        <v>105</v>
      </c>
      <c r="AJ225" s="102" t="s">
        <v>28</v>
      </c>
    </row>
    <row r="226" spans="1:37" x14ac:dyDescent="0.2">
      <c r="A226" s="381" t="s">
        <v>0</v>
      </c>
      <c r="B226" s="381" t="s">
        <v>1</v>
      </c>
      <c r="C226" s="383"/>
      <c r="D226" s="384"/>
      <c r="E226" s="384"/>
      <c r="F226" s="384"/>
      <c r="G226" s="384"/>
      <c r="H226" s="384"/>
      <c r="I226" s="384"/>
      <c r="J226" s="384"/>
      <c r="K226" s="384"/>
      <c r="L226" s="384"/>
      <c r="M226" s="384"/>
      <c r="N226" s="384"/>
      <c r="O226" s="384"/>
      <c r="P226" s="384"/>
      <c r="Q226" s="384"/>
      <c r="R226" s="384"/>
      <c r="S226" s="384"/>
      <c r="T226" s="384"/>
      <c r="U226" s="384"/>
      <c r="V226" s="384"/>
      <c r="W226" s="384"/>
      <c r="X226" s="384"/>
      <c r="Y226" s="384"/>
      <c r="Z226" s="384"/>
      <c r="AA226" s="384"/>
      <c r="AB226" s="384"/>
      <c r="AC226" s="384"/>
      <c r="AD226" s="384"/>
      <c r="AE226" s="384"/>
      <c r="AF226" s="384"/>
      <c r="AG226" s="384"/>
      <c r="AI226" s="102">
        <v>1</v>
      </c>
      <c r="AJ226" s="104">
        <f>+'1ค่าแรงรายคน'!C10</f>
        <v>0</v>
      </c>
    </row>
    <row r="227" spans="1:37" x14ac:dyDescent="0.2">
      <c r="A227" s="382"/>
      <c r="B227" s="382"/>
      <c r="C227" s="105">
        <v>1</v>
      </c>
      <c r="D227" s="105">
        <v>2</v>
      </c>
      <c r="E227" s="105">
        <v>3</v>
      </c>
      <c r="F227" s="105">
        <v>4</v>
      </c>
      <c r="G227" s="105">
        <v>5</v>
      </c>
      <c r="H227" s="105">
        <v>6</v>
      </c>
      <c r="I227" s="105">
        <v>7</v>
      </c>
      <c r="J227" s="105">
        <v>8</v>
      </c>
      <c r="K227" s="105">
        <v>9</v>
      </c>
      <c r="L227" s="105">
        <v>10</v>
      </c>
      <c r="M227" s="105">
        <v>11</v>
      </c>
      <c r="N227" s="105">
        <v>12</v>
      </c>
      <c r="O227" s="105">
        <v>13</v>
      </c>
      <c r="P227" s="105">
        <v>14</v>
      </c>
      <c r="Q227" s="105">
        <v>15</v>
      </c>
      <c r="R227" s="105">
        <v>16</v>
      </c>
      <c r="S227" s="105">
        <v>17</v>
      </c>
      <c r="T227" s="105">
        <v>18</v>
      </c>
      <c r="U227" s="105">
        <v>19</v>
      </c>
      <c r="V227" s="105">
        <v>20</v>
      </c>
      <c r="W227" s="105">
        <v>21</v>
      </c>
      <c r="X227" s="105">
        <v>22</v>
      </c>
      <c r="Y227" s="105">
        <v>23</v>
      </c>
      <c r="Z227" s="105">
        <v>24</v>
      </c>
      <c r="AA227" s="105">
        <v>25</v>
      </c>
      <c r="AB227" s="105">
        <v>26</v>
      </c>
      <c r="AC227" s="105">
        <v>27</v>
      </c>
      <c r="AD227" s="105">
        <v>28</v>
      </c>
      <c r="AE227" s="105">
        <v>29</v>
      </c>
      <c r="AF227" s="105">
        <v>30</v>
      </c>
      <c r="AG227" s="105"/>
      <c r="AH227" s="106" t="s">
        <v>29</v>
      </c>
      <c r="AI227" s="107" t="s">
        <v>30</v>
      </c>
      <c r="AJ227" s="108" t="s">
        <v>31</v>
      </c>
    </row>
    <row r="228" spans="1:37" x14ac:dyDescent="0.2">
      <c r="A228" s="6" t="s">
        <v>156</v>
      </c>
      <c r="B228" s="7" t="s">
        <v>85</v>
      </c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2"/>
      <c r="AH228" s="106">
        <f t="shared" ref="AH228:AH250" si="330">SUM(C228:AG228)</f>
        <v>0</v>
      </c>
      <c r="AI228" s="107" t="str">
        <f t="shared" ref="AI228:AI249" si="331">IF(AH228=0,"",AH228/AH$251*100)</f>
        <v/>
      </c>
      <c r="AJ228" s="108" t="str">
        <f>IF(AH228=0,"",AI228*AJ$226/100)</f>
        <v/>
      </c>
      <c r="AK228" s="279" t="str">
        <f t="shared" ref="AK228:AK249" si="332">IF(AH228=0,"",AH228/AH$251)</f>
        <v/>
      </c>
    </row>
    <row r="229" spans="1:37" x14ac:dyDescent="0.2">
      <c r="A229" s="6" t="s">
        <v>160</v>
      </c>
      <c r="B229" s="7" t="s">
        <v>7</v>
      </c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2"/>
      <c r="AH229" s="106">
        <f t="shared" si="330"/>
        <v>0</v>
      </c>
      <c r="AI229" s="107" t="str">
        <f t="shared" si="331"/>
        <v/>
      </c>
      <c r="AJ229" s="108" t="str">
        <f t="shared" ref="AJ229:AJ249" si="333">IF(AH229=0,"",AI229*AJ$226/100)</f>
        <v/>
      </c>
      <c r="AK229" s="279" t="str">
        <f t="shared" si="332"/>
        <v/>
      </c>
    </row>
    <row r="230" spans="1:37" x14ac:dyDescent="0.2">
      <c r="A230" s="6" t="s">
        <v>158</v>
      </c>
      <c r="B230" s="7" t="s">
        <v>181</v>
      </c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2"/>
      <c r="AH230" s="106">
        <f t="shared" si="330"/>
        <v>0</v>
      </c>
      <c r="AI230" s="107" t="str">
        <f t="shared" si="331"/>
        <v/>
      </c>
      <c r="AJ230" s="108" t="str">
        <f t="shared" si="333"/>
        <v/>
      </c>
      <c r="AK230" s="279" t="str">
        <f t="shared" si="332"/>
        <v/>
      </c>
    </row>
    <row r="231" spans="1:37" x14ac:dyDescent="0.2">
      <c r="A231" s="6" t="s">
        <v>159</v>
      </c>
      <c r="B231" s="7" t="s">
        <v>8</v>
      </c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2"/>
      <c r="AH231" s="106">
        <f t="shared" si="330"/>
        <v>0</v>
      </c>
      <c r="AI231" s="107" t="str">
        <f t="shared" si="331"/>
        <v/>
      </c>
      <c r="AJ231" s="108" t="str">
        <f t="shared" si="333"/>
        <v/>
      </c>
      <c r="AK231" s="279" t="str">
        <f t="shared" si="332"/>
        <v/>
      </c>
    </row>
    <row r="232" spans="1:37" x14ac:dyDescent="0.2">
      <c r="A232" s="8" t="s">
        <v>163</v>
      </c>
      <c r="B232" s="9" t="s">
        <v>183</v>
      </c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2"/>
      <c r="AH232" s="106">
        <f t="shared" si="330"/>
        <v>0</v>
      </c>
      <c r="AI232" s="107" t="str">
        <f t="shared" si="331"/>
        <v/>
      </c>
      <c r="AJ232" s="108" t="str">
        <f t="shared" si="333"/>
        <v/>
      </c>
      <c r="AK232" s="279" t="str">
        <f t="shared" si="332"/>
        <v/>
      </c>
    </row>
    <row r="233" spans="1:37" x14ac:dyDescent="0.2">
      <c r="A233" s="8" t="s">
        <v>162</v>
      </c>
      <c r="B233" s="9" t="s">
        <v>89</v>
      </c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2"/>
      <c r="AH233" s="106">
        <f t="shared" si="330"/>
        <v>0</v>
      </c>
      <c r="AI233" s="107" t="str">
        <f t="shared" si="331"/>
        <v/>
      </c>
      <c r="AJ233" s="108" t="str">
        <f t="shared" si="333"/>
        <v/>
      </c>
      <c r="AK233" s="279" t="str">
        <f t="shared" si="332"/>
        <v/>
      </c>
    </row>
    <row r="234" spans="1:37" x14ac:dyDescent="0.2">
      <c r="A234" s="6" t="s">
        <v>161</v>
      </c>
      <c r="B234" s="7" t="s">
        <v>182</v>
      </c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2"/>
      <c r="AH234" s="106">
        <f t="shared" si="330"/>
        <v>0</v>
      </c>
      <c r="AI234" s="107" t="str">
        <f t="shared" si="331"/>
        <v/>
      </c>
      <c r="AJ234" s="108" t="str">
        <f t="shared" si="333"/>
        <v/>
      </c>
      <c r="AK234" s="279" t="str">
        <f t="shared" si="332"/>
        <v/>
      </c>
    </row>
    <row r="235" spans="1:37" x14ac:dyDescent="0.2">
      <c r="A235" s="8" t="s">
        <v>164</v>
      </c>
      <c r="B235" s="9" t="s">
        <v>91</v>
      </c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2"/>
      <c r="AH235" s="106">
        <f t="shared" si="330"/>
        <v>0</v>
      </c>
      <c r="AI235" s="107" t="str">
        <f t="shared" si="331"/>
        <v/>
      </c>
      <c r="AJ235" s="108" t="str">
        <f t="shared" si="333"/>
        <v/>
      </c>
      <c r="AK235" s="279" t="str">
        <f t="shared" si="332"/>
        <v/>
      </c>
    </row>
    <row r="236" spans="1:37" x14ac:dyDescent="0.2">
      <c r="A236" s="6" t="s">
        <v>157</v>
      </c>
      <c r="B236" s="7" t="s">
        <v>180</v>
      </c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2"/>
      <c r="AH236" s="106">
        <f t="shared" si="330"/>
        <v>0</v>
      </c>
      <c r="AI236" s="107" t="str">
        <f t="shared" si="331"/>
        <v/>
      </c>
      <c r="AJ236" s="108" t="str">
        <f t="shared" si="333"/>
        <v/>
      </c>
      <c r="AK236" s="279" t="str">
        <f t="shared" si="332"/>
        <v/>
      </c>
    </row>
    <row r="237" spans="1:37" x14ac:dyDescent="0.2">
      <c r="A237" s="8" t="s">
        <v>165</v>
      </c>
      <c r="B237" s="9" t="s">
        <v>184</v>
      </c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2"/>
      <c r="AH237" s="106">
        <f t="shared" si="330"/>
        <v>0</v>
      </c>
      <c r="AI237" s="107" t="str">
        <f t="shared" si="331"/>
        <v/>
      </c>
      <c r="AJ237" s="108" t="str">
        <f t="shared" si="333"/>
        <v/>
      </c>
      <c r="AK237" s="279" t="str">
        <f t="shared" si="332"/>
        <v/>
      </c>
    </row>
    <row r="238" spans="1:37" x14ac:dyDescent="0.2">
      <c r="A238" s="8" t="s">
        <v>166</v>
      </c>
      <c r="B238" s="9" t="s">
        <v>185</v>
      </c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2"/>
      <c r="AH238" s="106">
        <f t="shared" si="330"/>
        <v>0</v>
      </c>
      <c r="AI238" s="107" t="str">
        <f t="shared" si="331"/>
        <v/>
      </c>
      <c r="AJ238" s="108" t="str">
        <f t="shared" si="333"/>
        <v/>
      </c>
      <c r="AK238" s="279" t="str">
        <f t="shared" si="332"/>
        <v/>
      </c>
    </row>
    <row r="239" spans="1:37" x14ac:dyDescent="0.2">
      <c r="A239" s="8" t="s">
        <v>171</v>
      </c>
      <c r="B239" s="9" t="s">
        <v>190</v>
      </c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2"/>
      <c r="AH239" s="106">
        <f t="shared" si="330"/>
        <v>0</v>
      </c>
      <c r="AI239" s="107" t="str">
        <f t="shared" si="331"/>
        <v/>
      </c>
      <c r="AJ239" s="108" t="str">
        <f t="shared" si="333"/>
        <v/>
      </c>
      <c r="AK239" s="279" t="str">
        <f t="shared" si="332"/>
        <v/>
      </c>
    </row>
    <row r="240" spans="1:37" x14ac:dyDescent="0.2">
      <c r="A240" s="8" t="s">
        <v>167</v>
      </c>
      <c r="B240" s="9" t="s">
        <v>186</v>
      </c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2"/>
      <c r="AH240" s="106">
        <f t="shared" si="330"/>
        <v>0</v>
      </c>
      <c r="AI240" s="107" t="str">
        <f t="shared" si="331"/>
        <v/>
      </c>
      <c r="AJ240" s="108" t="str">
        <f t="shared" si="333"/>
        <v/>
      </c>
      <c r="AK240" s="279" t="str">
        <f t="shared" si="332"/>
        <v/>
      </c>
    </row>
    <row r="241" spans="1:37" x14ac:dyDescent="0.2">
      <c r="A241" s="8" t="s">
        <v>168</v>
      </c>
      <c r="B241" s="9" t="s">
        <v>187</v>
      </c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2"/>
      <c r="AH241" s="106">
        <f t="shared" si="330"/>
        <v>0</v>
      </c>
      <c r="AI241" s="107" t="str">
        <f t="shared" si="331"/>
        <v/>
      </c>
      <c r="AJ241" s="108" t="str">
        <f t="shared" si="333"/>
        <v/>
      </c>
      <c r="AK241" s="279" t="str">
        <f t="shared" si="332"/>
        <v/>
      </c>
    </row>
    <row r="242" spans="1:37" x14ac:dyDescent="0.2">
      <c r="A242" s="8" t="s">
        <v>169</v>
      </c>
      <c r="B242" s="9" t="s">
        <v>188</v>
      </c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2"/>
      <c r="AH242" s="106">
        <f t="shared" si="330"/>
        <v>0</v>
      </c>
      <c r="AI242" s="107" t="str">
        <f t="shared" si="331"/>
        <v/>
      </c>
      <c r="AJ242" s="108" t="str">
        <f t="shared" si="333"/>
        <v/>
      </c>
      <c r="AK242" s="279" t="str">
        <f t="shared" si="332"/>
        <v/>
      </c>
    </row>
    <row r="243" spans="1:37" x14ac:dyDescent="0.2">
      <c r="A243" s="8" t="s">
        <v>170</v>
      </c>
      <c r="B243" s="9" t="s">
        <v>189</v>
      </c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2"/>
      <c r="AH243" s="106">
        <f t="shared" si="330"/>
        <v>0</v>
      </c>
      <c r="AI243" s="107" t="str">
        <f t="shared" si="331"/>
        <v/>
      </c>
      <c r="AJ243" s="108" t="str">
        <f t="shared" si="333"/>
        <v/>
      </c>
      <c r="AK243" s="279" t="str">
        <f t="shared" si="332"/>
        <v/>
      </c>
    </row>
    <row r="244" spans="1:37" x14ac:dyDescent="0.2">
      <c r="A244" s="8" t="s">
        <v>173</v>
      </c>
      <c r="B244" s="10" t="s">
        <v>192</v>
      </c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2"/>
      <c r="AH244" s="106">
        <f t="shared" si="330"/>
        <v>0</v>
      </c>
      <c r="AI244" s="107" t="str">
        <f t="shared" si="331"/>
        <v/>
      </c>
      <c r="AJ244" s="108" t="str">
        <f t="shared" si="333"/>
        <v/>
      </c>
      <c r="AK244" s="279" t="str">
        <f t="shared" si="332"/>
        <v/>
      </c>
    </row>
    <row r="245" spans="1:37" x14ac:dyDescent="0.2">
      <c r="A245" s="8" t="s">
        <v>172</v>
      </c>
      <c r="B245" s="9" t="s">
        <v>191</v>
      </c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2"/>
      <c r="AH245" s="106">
        <f t="shared" si="330"/>
        <v>0</v>
      </c>
      <c r="AI245" s="107" t="str">
        <f t="shared" si="331"/>
        <v/>
      </c>
      <c r="AJ245" s="108" t="str">
        <f t="shared" si="333"/>
        <v/>
      </c>
      <c r="AK245" s="279" t="str">
        <f t="shared" si="332"/>
        <v/>
      </c>
    </row>
    <row r="246" spans="1:37" x14ac:dyDescent="0.2">
      <c r="A246" s="8" t="s">
        <v>174</v>
      </c>
      <c r="B246" s="10" t="s">
        <v>193</v>
      </c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2"/>
      <c r="AH246" s="106">
        <f t="shared" si="330"/>
        <v>0</v>
      </c>
      <c r="AI246" s="107" t="str">
        <f t="shared" si="331"/>
        <v/>
      </c>
      <c r="AJ246" s="108" t="str">
        <f t="shared" si="333"/>
        <v/>
      </c>
      <c r="AK246" s="279" t="str">
        <f t="shared" si="332"/>
        <v/>
      </c>
    </row>
    <row r="247" spans="1:37" x14ac:dyDescent="0.2">
      <c r="A247" s="8" t="s">
        <v>175</v>
      </c>
      <c r="B247" s="10" t="s">
        <v>194</v>
      </c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2"/>
      <c r="AH247" s="106">
        <f t="shared" si="330"/>
        <v>0</v>
      </c>
      <c r="AI247" s="107" t="str">
        <f t="shared" si="331"/>
        <v/>
      </c>
      <c r="AJ247" s="108" t="str">
        <f t="shared" si="333"/>
        <v/>
      </c>
      <c r="AK247" s="279" t="str">
        <f t="shared" si="332"/>
        <v/>
      </c>
    </row>
    <row r="248" spans="1:37" x14ac:dyDescent="0.2">
      <c r="A248" s="8" t="s">
        <v>176</v>
      </c>
      <c r="B248" s="10" t="s">
        <v>195</v>
      </c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2"/>
      <c r="AH248" s="106">
        <f t="shared" si="330"/>
        <v>0</v>
      </c>
      <c r="AI248" s="107" t="str">
        <f t="shared" si="331"/>
        <v/>
      </c>
      <c r="AJ248" s="108" t="str">
        <f t="shared" si="333"/>
        <v/>
      </c>
      <c r="AK248" s="279" t="str">
        <f t="shared" si="332"/>
        <v/>
      </c>
    </row>
    <row r="249" spans="1:37" x14ac:dyDescent="0.2">
      <c r="A249" s="8" t="s">
        <v>178</v>
      </c>
      <c r="B249" s="10" t="s">
        <v>179</v>
      </c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2"/>
      <c r="AH249" s="106">
        <f t="shared" si="330"/>
        <v>0</v>
      </c>
      <c r="AI249" s="107" t="str">
        <f t="shared" si="331"/>
        <v/>
      </c>
      <c r="AJ249" s="108" t="str">
        <f t="shared" si="333"/>
        <v/>
      </c>
      <c r="AK249" s="279" t="str">
        <f t="shared" si="332"/>
        <v/>
      </c>
    </row>
    <row r="250" spans="1:37" x14ac:dyDescent="0.2">
      <c r="A250" s="8" t="s">
        <v>177</v>
      </c>
      <c r="B250" s="10" t="s">
        <v>196</v>
      </c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4"/>
      <c r="AH250" s="106">
        <f t="shared" si="330"/>
        <v>0</v>
      </c>
      <c r="AI250" s="107" t="str">
        <f t="shared" ref="AI250" si="334">IF(AH250=0,"",AH250/AH$251*100)</f>
        <v/>
      </c>
      <c r="AJ250" s="108" t="str">
        <f t="shared" ref="AJ250" si="335">IF(AH250=0,"",AI250*AJ$226/100)</f>
        <v/>
      </c>
      <c r="AK250" s="279" t="str">
        <f t="shared" ref="AK250" si="336">IF(AH250=0,"",AH250/AH$251)</f>
        <v/>
      </c>
    </row>
    <row r="251" spans="1:37" x14ac:dyDescent="0.2">
      <c r="B251" s="129" t="s">
        <v>29</v>
      </c>
      <c r="C251" s="117">
        <f>SUM(C228:C250)</f>
        <v>0</v>
      </c>
      <c r="D251" s="117">
        <f t="shared" ref="D251" si="337">SUM(D228:D250)</f>
        <v>0</v>
      </c>
      <c r="E251" s="117">
        <f t="shared" ref="E251" si="338">SUM(E228:E250)</f>
        <v>0</v>
      </c>
      <c r="F251" s="117">
        <f t="shared" ref="F251" si="339">SUM(F228:F250)</f>
        <v>0</v>
      </c>
      <c r="G251" s="117">
        <f t="shared" ref="G251" si="340">SUM(G228:G250)</f>
        <v>0</v>
      </c>
      <c r="H251" s="117">
        <f t="shared" ref="H251" si="341">SUM(H228:H250)</f>
        <v>0</v>
      </c>
      <c r="I251" s="117">
        <f t="shared" ref="I251" si="342">SUM(I228:I250)</f>
        <v>0</v>
      </c>
      <c r="J251" s="117">
        <f t="shared" ref="J251" si="343">SUM(J228:J250)</f>
        <v>0</v>
      </c>
      <c r="K251" s="117">
        <f t="shared" ref="K251" si="344">SUM(K228:K250)</f>
        <v>0</v>
      </c>
      <c r="L251" s="117">
        <f t="shared" ref="L251" si="345">SUM(L228:L250)</f>
        <v>0</v>
      </c>
      <c r="M251" s="117">
        <f t="shared" ref="M251" si="346">SUM(M228:M250)</f>
        <v>0</v>
      </c>
      <c r="N251" s="117">
        <f t="shared" ref="N251" si="347">SUM(N228:N250)</f>
        <v>0</v>
      </c>
      <c r="O251" s="117">
        <f t="shared" ref="O251" si="348">SUM(O228:O250)</f>
        <v>0</v>
      </c>
      <c r="P251" s="117">
        <f t="shared" ref="P251" si="349">SUM(P228:P250)</f>
        <v>0</v>
      </c>
      <c r="Q251" s="117">
        <f t="shared" ref="Q251" si="350">SUM(Q228:Q250)</f>
        <v>0</v>
      </c>
      <c r="R251" s="117">
        <f t="shared" ref="R251" si="351">SUM(R228:R250)</f>
        <v>0</v>
      </c>
      <c r="S251" s="117">
        <f t="shared" ref="S251" si="352">SUM(S228:S250)</f>
        <v>0</v>
      </c>
      <c r="T251" s="117">
        <f t="shared" ref="T251" si="353">SUM(T228:T250)</f>
        <v>0</v>
      </c>
      <c r="U251" s="117">
        <f t="shared" ref="U251" si="354">SUM(U228:U250)</f>
        <v>0</v>
      </c>
      <c r="V251" s="117">
        <f t="shared" ref="V251" si="355">SUM(V228:V250)</f>
        <v>0</v>
      </c>
      <c r="W251" s="117">
        <f t="shared" ref="W251" si="356">SUM(W228:W250)</f>
        <v>0</v>
      </c>
      <c r="X251" s="117">
        <f t="shared" ref="X251" si="357">SUM(X228:X250)</f>
        <v>0</v>
      </c>
      <c r="Y251" s="117">
        <f t="shared" ref="Y251" si="358">SUM(Y228:Y250)</f>
        <v>0</v>
      </c>
      <c r="Z251" s="117">
        <f t="shared" ref="Z251" si="359">SUM(Z228:Z250)</f>
        <v>0</v>
      </c>
      <c r="AA251" s="117">
        <f t="shared" ref="AA251" si="360">SUM(AA228:AA250)</f>
        <v>0</v>
      </c>
      <c r="AB251" s="117">
        <f t="shared" ref="AB251" si="361">SUM(AB228:AB250)</f>
        <v>0</v>
      </c>
      <c r="AC251" s="117">
        <f t="shared" ref="AC251" si="362">SUM(AC228:AC250)</f>
        <v>0</v>
      </c>
      <c r="AD251" s="117">
        <f t="shared" ref="AD251" si="363">SUM(AD228:AD250)</f>
        <v>0</v>
      </c>
      <c r="AE251" s="117">
        <f t="shared" ref="AE251" si="364">SUM(AE228:AE250)</f>
        <v>0</v>
      </c>
      <c r="AF251" s="117">
        <f t="shared" ref="AF251" si="365">SUM(AF228:AF250)</f>
        <v>0</v>
      </c>
      <c r="AG251" s="117">
        <f t="shared" ref="AG251" si="366">SUM(AG228:AG250)</f>
        <v>0</v>
      </c>
      <c r="AH251" s="117">
        <f t="shared" ref="AH251" si="367">SUM(AH228:AH250)</f>
        <v>0</v>
      </c>
      <c r="AI251" s="101" t="str">
        <f>IF(AJ251=AJ226,"ตรง","ไม่ตรง")</f>
        <v>ตรง</v>
      </c>
      <c r="AJ251" s="102">
        <f>SUM(AJ228:AJ250)</f>
        <v>0</v>
      </c>
      <c r="AK251" s="279">
        <f>SUM(AK228:AK249)</f>
        <v>0</v>
      </c>
    </row>
    <row r="253" spans="1:37" x14ac:dyDescent="0.2">
      <c r="A253" s="99">
        <v>10</v>
      </c>
      <c r="B253" s="100" t="e">
        <f>VLOOKUP(A253,'1ค่าแรงรายคน'!$A$2:$B$32,2,0)</f>
        <v>#N/A</v>
      </c>
      <c r="AI253" s="101" t="s">
        <v>106</v>
      </c>
      <c r="AJ253" s="102" t="s">
        <v>28</v>
      </c>
    </row>
    <row r="254" spans="1:37" x14ac:dyDescent="0.2">
      <c r="A254" s="381" t="s">
        <v>0</v>
      </c>
      <c r="B254" s="381" t="s">
        <v>1</v>
      </c>
      <c r="C254" s="383"/>
      <c r="D254" s="384"/>
      <c r="E254" s="384"/>
      <c r="F254" s="384"/>
      <c r="G254" s="384"/>
      <c r="H254" s="384"/>
      <c r="I254" s="384"/>
      <c r="J254" s="384"/>
      <c r="K254" s="384"/>
      <c r="L254" s="384"/>
      <c r="M254" s="384"/>
      <c r="N254" s="384"/>
      <c r="O254" s="384"/>
      <c r="P254" s="384"/>
      <c r="Q254" s="384"/>
      <c r="R254" s="384"/>
      <c r="S254" s="384"/>
      <c r="T254" s="384"/>
      <c r="U254" s="384"/>
      <c r="V254" s="384"/>
      <c r="W254" s="384"/>
      <c r="X254" s="384"/>
      <c r="Y254" s="384"/>
      <c r="Z254" s="384"/>
      <c r="AA254" s="384"/>
      <c r="AB254" s="384"/>
      <c r="AC254" s="384"/>
      <c r="AD254" s="384"/>
      <c r="AE254" s="384"/>
      <c r="AF254" s="384"/>
      <c r="AG254" s="384"/>
      <c r="AI254" s="102">
        <v>1</v>
      </c>
      <c r="AJ254" s="104">
        <f>+'1ค่าแรงรายคน'!C11</f>
        <v>0</v>
      </c>
    </row>
    <row r="255" spans="1:37" x14ac:dyDescent="0.2">
      <c r="A255" s="382"/>
      <c r="B255" s="382"/>
      <c r="C255" s="105">
        <v>1</v>
      </c>
      <c r="D255" s="105">
        <v>2</v>
      </c>
      <c r="E255" s="105">
        <v>3</v>
      </c>
      <c r="F255" s="105">
        <v>4</v>
      </c>
      <c r="G255" s="105">
        <v>5</v>
      </c>
      <c r="H255" s="105">
        <v>6</v>
      </c>
      <c r="I255" s="105">
        <v>7</v>
      </c>
      <c r="J255" s="105">
        <v>8</v>
      </c>
      <c r="K255" s="105">
        <v>9</v>
      </c>
      <c r="L255" s="105">
        <v>10</v>
      </c>
      <c r="M255" s="105">
        <v>11</v>
      </c>
      <c r="N255" s="105">
        <v>12</v>
      </c>
      <c r="O255" s="105">
        <v>13</v>
      </c>
      <c r="P255" s="105">
        <v>14</v>
      </c>
      <c r="Q255" s="105">
        <v>15</v>
      </c>
      <c r="R255" s="105">
        <v>16</v>
      </c>
      <c r="S255" s="105">
        <v>17</v>
      </c>
      <c r="T255" s="105">
        <v>18</v>
      </c>
      <c r="U255" s="105">
        <v>19</v>
      </c>
      <c r="V255" s="105">
        <v>20</v>
      </c>
      <c r="W255" s="105">
        <v>21</v>
      </c>
      <c r="X255" s="105">
        <v>22</v>
      </c>
      <c r="Y255" s="105">
        <v>23</v>
      </c>
      <c r="Z255" s="105">
        <v>24</v>
      </c>
      <c r="AA255" s="105">
        <v>25</v>
      </c>
      <c r="AB255" s="105">
        <v>26</v>
      </c>
      <c r="AC255" s="105">
        <v>27</v>
      </c>
      <c r="AD255" s="105">
        <v>28</v>
      </c>
      <c r="AE255" s="105">
        <v>29</v>
      </c>
      <c r="AF255" s="105">
        <v>30</v>
      </c>
      <c r="AG255" s="105"/>
      <c r="AH255" s="106" t="s">
        <v>29</v>
      </c>
      <c r="AI255" s="107" t="s">
        <v>30</v>
      </c>
      <c r="AJ255" s="108" t="s">
        <v>31</v>
      </c>
    </row>
    <row r="256" spans="1:37" x14ac:dyDescent="0.2">
      <c r="A256" s="6" t="s">
        <v>156</v>
      </c>
      <c r="B256" s="7" t="s">
        <v>85</v>
      </c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2"/>
      <c r="AH256" s="106">
        <f t="shared" ref="AH256:AH278" si="368">SUM(C256:AG256)</f>
        <v>0</v>
      </c>
      <c r="AI256" s="107" t="str">
        <f t="shared" ref="AI256:AI277" si="369">IF(AH256=0,"",AH256/AH$279*100)</f>
        <v/>
      </c>
      <c r="AJ256" s="108" t="str">
        <f>IF(AH256=0,"",AI256*AJ$254/100)</f>
        <v/>
      </c>
      <c r="AK256" s="279" t="str">
        <f t="shared" ref="AK256:AK277" si="370">IF(AH256=0,"",AH256/AH$279)</f>
        <v/>
      </c>
    </row>
    <row r="257" spans="1:37" x14ac:dyDescent="0.2">
      <c r="A257" s="6" t="s">
        <v>160</v>
      </c>
      <c r="B257" s="7" t="s">
        <v>7</v>
      </c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2"/>
      <c r="AH257" s="106">
        <f t="shared" si="368"/>
        <v>0</v>
      </c>
      <c r="AI257" s="107" t="str">
        <f t="shared" si="369"/>
        <v/>
      </c>
      <c r="AJ257" s="108" t="str">
        <f t="shared" ref="AJ257:AJ277" si="371">IF(AH257=0,"",AI257*AJ$254/100)</f>
        <v/>
      </c>
      <c r="AK257" s="279" t="str">
        <f t="shared" si="370"/>
        <v/>
      </c>
    </row>
    <row r="258" spans="1:37" x14ac:dyDescent="0.2">
      <c r="A258" s="6" t="s">
        <v>158</v>
      </c>
      <c r="B258" s="7" t="s">
        <v>181</v>
      </c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2"/>
      <c r="AH258" s="106">
        <f t="shared" si="368"/>
        <v>0</v>
      </c>
      <c r="AI258" s="107" t="str">
        <f t="shared" si="369"/>
        <v/>
      </c>
      <c r="AJ258" s="108" t="str">
        <f t="shared" si="371"/>
        <v/>
      </c>
      <c r="AK258" s="279" t="str">
        <f t="shared" si="370"/>
        <v/>
      </c>
    </row>
    <row r="259" spans="1:37" x14ac:dyDescent="0.2">
      <c r="A259" s="6" t="s">
        <v>159</v>
      </c>
      <c r="B259" s="7" t="s">
        <v>8</v>
      </c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2"/>
      <c r="AH259" s="106">
        <f t="shared" si="368"/>
        <v>0</v>
      </c>
      <c r="AI259" s="107" t="str">
        <f t="shared" si="369"/>
        <v/>
      </c>
      <c r="AJ259" s="108" t="str">
        <f t="shared" si="371"/>
        <v/>
      </c>
      <c r="AK259" s="279" t="str">
        <f t="shared" si="370"/>
        <v/>
      </c>
    </row>
    <row r="260" spans="1:37" x14ac:dyDescent="0.2">
      <c r="A260" s="8" t="s">
        <v>163</v>
      </c>
      <c r="B260" s="9" t="s">
        <v>183</v>
      </c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2"/>
      <c r="AH260" s="106">
        <f t="shared" si="368"/>
        <v>0</v>
      </c>
      <c r="AI260" s="107" t="str">
        <f t="shared" si="369"/>
        <v/>
      </c>
      <c r="AJ260" s="108" t="str">
        <f t="shared" si="371"/>
        <v/>
      </c>
      <c r="AK260" s="279" t="str">
        <f t="shared" si="370"/>
        <v/>
      </c>
    </row>
    <row r="261" spans="1:37" x14ac:dyDescent="0.2">
      <c r="A261" s="8" t="s">
        <v>162</v>
      </c>
      <c r="B261" s="9" t="s">
        <v>89</v>
      </c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2"/>
      <c r="AH261" s="106">
        <f t="shared" si="368"/>
        <v>0</v>
      </c>
      <c r="AI261" s="107" t="str">
        <f t="shared" si="369"/>
        <v/>
      </c>
      <c r="AJ261" s="108" t="str">
        <f t="shared" si="371"/>
        <v/>
      </c>
      <c r="AK261" s="279" t="str">
        <f t="shared" si="370"/>
        <v/>
      </c>
    </row>
    <row r="262" spans="1:37" x14ac:dyDescent="0.2">
      <c r="A262" s="6" t="s">
        <v>161</v>
      </c>
      <c r="B262" s="7" t="s">
        <v>182</v>
      </c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2"/>
      <c r="AH262" s="106">
        <f t="shared" si="368"/>
        <v>0</v>
      </c>
      <c r="AI262" s="107" t="str">
        <f t="shared" si="369"/>
        <v/>
      </c>
      <c r="AJ262" s="108" t="str">
        <f t="shared" si="371"/>
        <v/>
      </c>
      <c r="AK262" s="279" t="str">
        <f t="shared" si="370"/>
        <v/>
      </c>
    </row>
    <row r="263" spans="1:37" x14ac:dyDescent="0.2">
      <c r="A263" s="8" t="s">
        <v>164</v>
      </c>
      <c r="B263" s="9" t="s">
        <v>91</v>
      </c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2"/>
      <c r="AH263" s="106">
        <f t="shared" si="368"/>
        <v>0</v>
      </c>
      <c r="AI263" s="107" t="str">
        <f t="shared" si="369"/>
        <v/>
      </c>
      <c r="AJ263" s="108" t="str">
        <f t="shared" si="371"/>
        <v/>
      </c>
      <c r="AK263" s="279" t="str">
        <f t="shared" si="370"/>
        <v/>
      </c>
    </row>
    <row r="264" spans="1:37" x14ac:dyDescent="0.2">
      <c r="A264" s="6" t="s">
        <v>157</v>
      </c>
      <c r="B264" s="7" t="s">
        <v>180</v>
      </c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2"/>
      <c r="AH264" s="106">
        <f t="shared" si="368"/>
        <v>0</v>
      </c>
      <c r="AI264" s="107" t="str">
        <f t="shared" si="369"/>
        <v/>
      </c>
      <c r="AJ264" s="108" t="str">
        <f t="shared" si="371"/>
        <v/>
      </c>
      <c r="AK264" s="279" t="str">
        <f t="shared" si="370"/>
        <v/>
      </c>
    </row>
    <row r="265" spans="1:37" x14ac:dyDescent="0.2">
      <c r="A265" s="8" t="s">
        <v>165</v>
      </c>
      <c r="B265" s="9" t="s">
        <v>184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2"/>
      <c r="AH265" s="106">
        <f t="shared" si="368"/>
        <v>0</v>
      </c>
      <c r="AI265" s="107" t="str">
        <f t="shared" si="369"/>
        <v/>
      </c>
      <c r="AJ265" s="108" t="str">
        <f t="shared" si="371"/>
        <v/>
      </c>
      <c r="AK265" s="279" t="str">
        <f t="shared" si="370"/>
        <v/>
      </c>
    </row>
    <row r="266" spans="1:37" x14ac:dyDescent="0.2">
      <c r="A266" s="8" t="s">
        <v>166</v>
      </c>
      <c r="B266" s="9" t="s">
        <v>185</v>
      </c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2"/>
      <c r="AH266" s="106">
        <f t="shared" si="368"/>
        <v>0</v>
      </c>
      <c r="AI266" s="107" t="str">
        <f t="shared" si="369"/>
        <v/>
      </c>
      <c r="AJ266" s="108" t="str">
        <f t="shared" si="371"/>
        <v/>
      </c>
      <c r="AK266" s="279" t="str">
        <f t="shared" si="370"/>
        <v/>
      </c>
    </row>
    <row r="267" spans="1:37" x14ac:dyDescent="0.2">
      <c r="A267" s="8" t="s">
        <v>171</v>
      </c>
      <c r="B267" s="9" t="s">
        <v>190</v>
      </c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2"/>
      <c r="AH267" s="106">
        <f t="shared" si="368"/>
        <v>0</v>
      </c>
      <c r="AI267" s="107" t="str">
        <f t="shared" si="369"/>
        <v/>
      </c>
      <c r="AJ267" s="108" t="str">
        <f t="shared" si="371"/>
        <v/>
      </c>
      <c r="AK267" s="279" t="str">
        <f t="shared" si="370"/>
        <v/>
      </c>
    </row>
    <row r="268" spans="1:37" x14ac:dyDescent="0.2">
      <c r="A268" s="8" t="s">
        <v>167</v>
      </c>
      <c r="B268" s="9" t="s">
        <v>186</v>
      </c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2"/>
      <c r="AH268" s="106">
        <f t="shared" si="368"/>
        <v>0</v>
      </c>
      <c r="AI268" s="107" t="str">
        <f t="shared" si="369"/>
        <v/>
      </c>
      <c r="AJ268" s="108" t="str">
        <f t="shared" si="371"/>
        <v/>
      </c>
      <c r="AK268" s="279" t="str">
        <f t="shared" si="370"/>
        <v/>
      </c>
    </row>
    <row r="269" spans="1:37" x14ac:dyDescent="0.2">
      <c r="A269" s="8" t="s">
        <v>168</v>
      </c>
      <c r="B269" s="9" t="s">
        <v>187</v>
      </c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2"/>
      <c r="AH269" s="106">
        <f t="shared" si="368"/>
        <v>0</v>
      </c>
      <c r="AI269" s="107" t="str">
        <f t="shared" si="369"/>
        <v/>
      </c>
      <c r="AJ269" s="108" t="str">
        <f t="shared" si="371"/>
        <v/>
      </c>
      <c r="AK269" s="279" t="str">
        <f t="shared" si="370"/>
        <v/>
      </c>
    </row>
    <row r="270" spans="1:37" x14ac:dyDescent="0.2">
      <c r="A270" s="8" t="s">
        <v>169</v>
      </c>
      <c r="B270" s="9" t="s">
        <v>188</v>
      </c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2"/>
      <c r="AH270" s="106">
        <f t="shared" si="368"/>
        <v>0</v>
      </c>
      <c r="AI270" s="107" t="str">
        <f t="shared" si="369"/>
        <v/>
      </c>
      <c r="AJ270" s="108" t="str">
        <f t="shared" si="371"/>
        <v/>
      </c>
      <c r="AK270" s="279" t="str">
        <f t="shared" si="370"/>
        <v/>
      </c>
    </row>
    <row r="271" spans="1:37" x14ac:dyDescent="0.2">
      <c r="A271" s="8" t="s">
        <v>170</v>
      </c>
      <c r="B271" s="9" t="s">
        <v>189</v>
      </c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2"/>
      <c r="AH271" s="106">
        <f t="shared" si="368"/>
        <v>0</v>
      </c>
      <c r="AI271" s="107" t="str">
        <f t="shared" si="369"/>
        <v/>
      </c>
      <c r="AJ271" s="108" t="str">
        <f t="shared" si="371"/>
        <v/>
      </c>
      <c r="AK271" s="279" t="str">
        <f t="shared" si="370"/>
        <v/>
      </c>
    </row>
    <row r="272" spans="1:37" x14ac:dyDescent="0.2">
      <c r="A272" s="8" t="s">
        <v>173</v>
      </c>
      <c r="B272" s="10" t="s">
        <v>192</v>
      </c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2"/>
      <c r="AH272" s="106">
        <f t="shared" si="368"/>
        <v>0</v>
      </c>
      <c r="AI272" s="107" t="str">
        <f t="shared" si="369"/>
        <v/>
      </c>
      <c r="AJ272" s="108" t="str">
        <f t="shared" si="371"/>
        <v/>
      </c>
      <c r="AK272" s="279" t="str">
        <f t="shared" si="370"/>
        <v/>
      </c>
    </row>
    <row r="273" spans="1:37" x14ac:dyDescent="0.2">
      <c r="A273" s="8" t="s">
        <v>172</v>
      </c>
      <c r="B273" s="9" t="s">
        <v>191</v>
      </c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2"/>
      <c r="AH273" s="106">
        <f t="shared" si="368"/>
        <v>0</v>
      </c>
      <c r="AI273" s="107" t="str">
        <f t="shared" si="369"/>
        <v/>
      </c>
      <c r="AJ273" s="108" t="str">
        <f t="shared" si="371"/>
        <v/>
      </c>
      <c r="AK273" s="279" t="str">
        <f t="shared" si="370"/>
        <v/>
      </c>
    </row>
    <row r="274" spans="1:37" x14ac:dyDescent="0.2">
      <c r="A274" s="8" t="s">
        <v>174</v>
      </c>
      <c r="B274" s="10" t="s">
        <v>193</v>
      </c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2"/>
      <c r="AH274" s="106">
        <f t="shared" si="368"/>
        <v>0</v>
      </c>
      <c r="AI274" s="107" t="str">
        <f t="shared" si="369"/>
        <v/>
      </c>
      <c r="AJ274" s="108" t="str">
        <f t="shared" si="371"/>
        <v/>
      </c>
      <c r="AK274" s="279" t="str">
        <f t="shared" si="370"/>
        <v/>
      </c>
    </row>
    <row r="275" spans="1:37" x14ac:dyDescent="0.2">
      <c r="A275" s="8" t="s">
        <v>175</v>
      </c>
      <c r="B275" s="10" t="s">
        <v>194</v>
      </c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2"/>
      <c r="AH275" s="106">
        <f t="shared" si="368"/>
        <v>0</v>
      </c>
      <c r="AI275" s="107" t="str">
        <f t="shared" si="369"/>
        <v/>
      </c>
      <c r="AJ275" s="108" t="str">
        <f t="shared" si="371"/>
        <v/>
      </c>
      <c r="AK275" s="279" t="str">
        <f t="shared" si="370"/>
        <v/>
      </c>
    </row>
    <row r="276" spans="1:37" x14ac:dyDescent="0.2">
      <c r="A276" s="8" t="s">
        <v>176</v>
      </c>
      <c r="B276" s="10" t="s">
        <v>195</v>
      </c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2"/>
      <c r="AH276" s="106">
        <f t="shared" si="368"/>
        <v>0</v>
      </c>
      <c r="AI276" s="107" t="str">
        <f t="shared" si="369"/>
        <v/>
      </c>
      <c r="AJ276" s="108" t="str">
        <f t="shared" si="371"/>
        <v/>
      </c>
      <c r="AK276" s="279" t="str">
        <f t="shared" si="370"/>
        <v/>
      </c>
    </row>
    <row r="277" spans="1:37" x14ac:dyDescent="0.2">
      <c r="A277" s="8" t="s">
        <v>178</v>
      </c>
      <c r="B277" s="10" t="s">
        <v>179</v>
      </c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2"/>
      <c r="AH277" s="106">
        <f t="shared" si="368"/>
        <v>0</v>
      </c>
      <c r="AI277" s="107" t="str">
        <f t="shared" si="369"/>
        <v/>
      </c>
      <c r="AJ277" s="108" t="str">
        <f t="shared" si="371"/>
        <v/>
      </c>
      <c r="AK277" s="279" t="str">
        <f t="shared" si="370"/>
        <v/>
      </c>
    </row>
    <row r="278" spans="1:37" x14ac:dyDescent="0.2">
      <c r="A278" s="8" t="s">
        <v>177</v>
      </c>
      <c r="B278" s="10" t="s">
        <v>196</v>
      </c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4"/>
      <c r="AH278" s="106">
        <f t="shared" si="368"/>
        <v>0</v>
      </c>
      <c r="AI278" s="107" t="str">
        <f t="shared" ref="AI278" si="372">IF(AH278=0,"",AH278/AH$279*100)</f>
        <v/>
      </c>
      <c r="AJ278" s="108" t="str">
        <f t="shared" ref="AJ278" si="373">IF(AH278=0,"",AI278*AJ$254/100)</f>
        <v/>
      </c>
      <c r="AK278" s="279" t="str">
        <f t="shared" ref="AK278" si="374">IF(AH278=0,"",AH278/AH$279)</f>
        <v/>
      </c>
    </row>
    <row r="279" spans="1:37" x14ac:dyDescent="0.2">
      <c r="B279" s="129" t="s">
        <v>29</v>
      </c>
      <c r="C279" s="117">
        <f>SUM(C256:C278)</f>
        <v>0</v>
      </c>
      <c r="D279" s="117">
        <f t="shared" ref="D279" si="375">SUM(D256:D278)</f>
        <v>0</v>
      </c>
      <c r="E279" s="117">
        <f t="shared" ref="E279" si="376">SUM(E256:E278)</f>
        <v>0</v>
      </c>
      <c r="F279" s="117">
        <f t="shared" ref="F279" si="377">SUM(F256:F278)</f>
        <v>0</v>
      </c>
      <c r="G279" s="117">
        <f t="shared" ref="G279" si="378">SUM(G256:G278)</f>
        <v>0</v>
      </c>
      <c r="H279" s="117">
        <f t="shared" ref="H279" si="379">SUM(H256:H278)</f>
        <v>0</v>
      </c>
      <c r="I279" s="117">
        <f t="shared" ref="I279" si="380">SUM(I256:I278)</f>
        <v>0</v>
      </c>
      <c r="J279" s="117">
        <f t="shared" ref="J279" si="381">SUM(J256:J278)</f>
        <v>0</v>
      </c>
      <c r="K279" s="117">
        <f t="shared" ref="K279" si="382">SUM(K256:K278)</f>
        <v>0</v>
      </c>
      <c r="L279" s="117">
        <f t="shared" ref="L279" si="383">SUM(L256:L278)</f>
        <v>0</v>
      </c>
      <c r="M279" s="117">
        <f t="shared" ref="M279" si="384">SUM(M256:M278)</f>
        <v>0</v>
      </c>
      <c r="N279" s="117">
        <f t="shared" ref="N279" si="385">SUM(N256:N278)</f>
        <v>0</v>
      </c>
      <c r="O279" s="117">
        <f t="shared" ref="O279" si="386">SUM(O256:O278)</f>
        <v>0</v>
      </c>
      <c r="P279" s="117">
        <f t="shared" ref="P279" si="387">SUM(P256:P278)</f>
        <v>0</v>
      </c>
      <c r="Q279" s="117">
        <f t="shared" ref="Q279" si="388">SUM(Q256:Q278)</f>
        <v>0</v>
      </c>
      <c r="R279" s="117">
        <f t="shared" ref="R279" si="389">SUM(R256:R278)</f>
        <v>0</v>
      </c>
      <c r="S279" s="117">
        <f t="shared" ref="S279" si="390">SUM(S256:S278)</f>
        <v>0</v>
      </c>
      <c r="T279" s="117">
        <f t="shared" ref="T279" si="391">SUM(T256:T278)</f>
        <v>0</v>
      </c>
      <c r="U279" s="117">
        <f t="shared" ref="U279" si="392">SUM(U256:U278)</f>
        <v>0</v>
      </c>
      <c r="V279" s="117">
        <f t="shared" ref="V279" si="393">SUM(V256:V278)</f>
        <v>0</v>
      </c>
      <c r="W279" s="117">
        <f t="shared" ref="W279" si="394">SUM(W256:W278)</f>
        <v>0</v>
      </c>
      <c r="X279" s="117">
        <f t="shared" ref="X279" si="395">SUM(X256:X278)</f>
        <v>0</v>
      </c>
      <c r="Y279" s="117">
        <f t="shared" ref="Y279" si="396">SUM(Y256:Y278)</f>
        <v>0</v>
      </c>
      <c r="Z279" s="117">
        <f t="shared" ref="Z279" si="397">SUM(Z256:Z278)</f>
        <v>0</v>
      </c>
      <c r="AA279" s="117">
        <f t="shared" ref="AA279" si="398">SUM(AA256:AA278)</f>
        <v>0</v>
      </c>
      <c r="AB279" s="117">
        <f t="shared" ref="AB279" si="399">SUM(AB256:AB278)</f>
        <v>0</v>
      </c>
      <c r="AC279" s="117">
        <f t="shared" ref="AC279" si="400">SUM(AC256:AC278)</f>
        <v>0</v>
      </c>
      <c r="AD279" s="117">
        <f t="shared" ref="AD279" si="401">SUM(AD256:AD278)</f>
        <v>0</v>
      </c>
      <c r="AE279" s="117">
        <f t="shared" ref="AE279" si="402">SUM(AE256:AE278)</f>
        <v>0</v>
      </c>
      <c r="AF279" s="117">
        <f t="shared" ref="AF279" si="403">SUM(AF256:AF278)</f>
        <v>0</v>
      </c>
      <c r="AG279" s="117">
        <f t="shared" ref="AG279" si="404">SUM(AG256:AG278)</f>
        <v>0</v>
      </c>
      <c r="AH279" s="117">
        <f t="shared" ref="AH279" si="405">SUM(AH256:AH278)</f>
        <v>0</v>
      </c>
      <c r="AI279" s="101" t="str">
        <f>IF(AJ279=AJ254,"ตรง","ไม่ตรง")</f>
        <v>ตรง</v>
      </c>
      <c r="AJ279" s="102">
        <f>SUM(AJ256:AJ277)</f>
        <v>0</v>
      </c>
      <c r="AK279" s="279">
        <f>SUM(AK255:AK277)</f>
        <v>0</v>
      </c>
    </row>
    <row r="281" spans="1:37" x14ac:dyDescent="0.2">
      <c r="A281" s="99">
        <v>11</v>
      </c>
      <c r="B281" s="100" t="e">
        <f>VLOOKUP(A281,'1ค่าแรงรายคน'!$A$2:$B$32,2,0)</f>
        <v>#N/A</v>
      </c>
      <c r="AI281" s="101" t="s">
        <v>107</v>
      </c>
      <c r="AJ281" s="102" t="s">
        <v>28</v>
      </c>
    </row>
    <row r="282" spans="1:37" x14ac:dyDescent="0.2">
      <c r="A282" s="381" t="s">
        <v>0</v>
      </c>
      <c r="B282" s="381" t="s">
        <v>1</v>
      </c>
      <c r="C282" s="383"/>
      <c r="D282" s="384"/>
      <c r="E282" s="384"/>
      <c r="F282" s="384"/>
      <c r="G282" s="384"/>
      <c r="H282" s="384"/>
      <c r="I282" s="384"/>
      <c r="J282" s="384"/>
      <c r="K282" s="384"/>
      <c r="L282" s="384"/>
      <c r="M282" s="384"/>
      <c r="N282" s="384"/>
      <c r="O282" s="384"/>
      <c r="P282" s="384"/>
      <c r="Q282" s="384"/>
      <c r="R282" s="384"/>
      <c r="S282" s="384"/>
      <c r="T282" s="384"/>
      <c r="U282" s="384"/>
      <c r="V282" s="384"/>
      <c r="W282" s="384"/>
      <c r="X282" s="384"/>
      <c r="Y282" s="384"/>
      <c r="Z282" s="384"/>
      <c r="AA282" s="384"/>
      <c r="AB282" s="384"/>
      <c r="AC282" s="384"/>
      <c r="AD282" s="384"/>
      <c r="AE282" s="384"/>
      <c r="AF282" s="384"/>
      <c r="AG282" s="384"/>
      <c r="AI282" s="102">
        <v>1</v>
      </c>
      <c r="AJ282" s="104">
        <f>+'1ค่าแรงรายคน'!C12</f>
        <v>0</v>
      </c>
    </row>
    <row r="283" spans="1:37" x14ac:dyDescent="0.2">
      <c r="A283" s="382"/>
      <c r="B283" s="382"/>
      <c r="C283" s="105">
        <v>1</v>
      </c>
      <c r="D283" s="105">
        <v>2</v>
      </c>
      <c r="E283" s="105">
        <v>3</v>
      </c>
      <c r="F283" s="105">
        <v>4</v>
      </c>
      <c r="G283" s="105">
        <v>5</v>
      </c>
      <c r="H283" s="105">
        <v>6</v>
      </c>
      <c r="I283" s="105">
        <v>7</v>
      </c>
      <c r="J283" s="105">
        <v>8</v>
      </c>
      <c r="K283" s="105">
        <v>9</v>
      </c>
      <c r="L283" s="105">
        <v>10</v>
      </c>
      <c r="M283" s="105">
        <v>11</v>
      </c>
      <c r="N283" s="105">
        <v>12</v>
      </c>
      <c r="O283" s="105">
        <v>13</v>
      </c>
      <c r="P283" s="105">
        <v>14</v>
      </c>
      <c r="Q283" s="105">
        <v>15</v>
      </c>
      <c r="R283" s="105">
        <v>16</v>
      </c>
      <c r="S283" s="105">
        <v>17</v>
      </c>
      <c r="T283" s="105">
        <v>18</v>
      </c>
      <c r="U283" s="105">
        <v>19</v>
      </c>
      <c r="V283" s="105">
        <v>20</v>
      </c>
      <c r="W283" s="105">
        <v>21</v>
      </c>
      <c r="X283" s="105">
        <v>22</v>
      </c>
      <c r="Y283" s="105">
        <v>23</v>
      </c>
      <c r="Z283" s="105">
        <v>24</v>
      </c>
      <c r="AA283" s="105">
        <v>25</v>
      </c>
      <c r="AB283" s="105">
        <v>26</v>
      </c>
      <c r="AC283" s="105">
        <v>27</v>
      </c>
      <c r="AD283" s="105">
        <v>28</v>
      </c>
      <c r="AE283" s="105">
        <v>29</v>
      </c>
      <c r="AF283" s="105">
        <v>30</v>
      </c>
      <c r="AG283" s="105"/>
      <c r="AH283" s="106" t="s">
        <v>29</v>
      </c>
      <c r="AI283" s="107" t="s">
        <v>30</v>
      </c>
      <c r="AJ283" s="108" t="s">
        <v>31</v>
      </c>
    </row>
    <row r="284" spans="1:37" x14ac:dyDescent="0.2">
      <c r="A284" s="6" t="s">
        <v>156</v>
      </c>
      <c r="B284" s="7" t="s">
        <v>85</v>
      </c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2"/>
      <c r="AH284" s="106">
        <f t="shared" ref="AH284:AH306" si="406">SUM(C284:AG284)</f>
        <v>0</v>
      </c>
      <c r="AI284" s="107" t="str">
        <f t="shared" ref="AI284:AI305" si="407">IF(AH284=0,"",AH284/AH$307*100)</f>
        <v/>
      </c>
      <c r="AJ284" s="108" t="str">
        <f>IF(AH284=0,"",AI284*AJ$282/100)</f>
        <v/>
      </c>
      <c r="AK284" s="279" t="str">
        <f t="shared" ref="AK284:AK305" si="408">IF(AH284=0,"",AH284/AH$307)</f>
        <v/>
      </c>
    </row>
    <row r="285" spans="1:37" x14ac:dyDescent="0.2">
      <c r="A285" s="6" t="s">
        <v>160</v>
      </c>
      <c r="B285" s="7" t="s">
        <v>7</v>
      </c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2"/>
      <c r="AH285" s="106">
        <f t="shared" si="406"/>
        <v>0</v>
      </c>
      <c r="AI285" s="107" t="str">
        <f t="shared" si="407"/>
        <v/>
      </c>
      <c r="AJ285" s="108" t="str">
        <f t="shared" ref="AJ285:AJ305" si="409">IF(AH285=0,"",AI285*AJ$282/100)</f>
        <v/>
      </c>
      <c r="AK285" s="279" t="str">
        <f t="shared" si="408"/>
        <v/>
      </c>
    </row>
    <row r="286" spans="1:37" x14ac:dyDescent="0.2">
      <c r="A286" s="6" t="s">
        <v>158</v>
      </c>
      <c r="B286" s="7" t="s">
        <v>181</v>
      </c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  <c r="AG286" s="112"/>
      <c r="AH286" s="106">
        <f t="shared" si="406"/>
        <v>0</v>
      </c>
      <c r="AI286" s="107" t="str">
        <f t="shared" si="407"/>
        <v/>
      </c>
      <c r="AJ286" s="108" t="str">
        <f t="shared" si="409"/>
        <v/>
      </c>
      <c r="AK286" s="279" t="str">
        <f t="shared" si="408"/>
        <v/>
      </c>
    </row>
    <row r="287" spans="1:37" x14ac:dyDescent="0.2">
      <c r="A287" s="6" t="s">
        <v>159</v>
      </c>
      <c r="B287" s="7" t="s">
        <v>8</v>
      </c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111"/>
      <c r="AG287" s="112"/>
      <c r="AH287" s="106">
        <f t="shared" si="406"/>
        <v>0</v>
      </c>
      <c r="AI287" s="107" t="str">
        <f t="shared" si="407"/>
        <v/>
      </c>
      <c r="AJ287" s="108" t="str">
        <f t="shared" si="409"/>
        <v/>
      </c>
      <c r="AK287" s="279" t="str">
        <f t="shared" si="408"/>
        <v/>
      </c>
    </row>
    <row r="288" spans="1:37" x14ac:dyDescent="0.2">
      <c r="A288" s="8" t="s">
        <v>163</v>
      </c>
      <c r="B288" s="9" t="s">
        <v>183</v>
      </c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2"/>
      <c r="AH288" s="106">
        <f t="shared" si="406"/>
        <v>0</v>
      </c>
      <c r="AI288" s="107" t="str">
        <f t="shared" si="407"/>
        <v/>
      </c>
      <c r="AJ288" s="108" t="str">
        <f t="shared" si="409"/>
        <v/>
      </c>
      <c r="AK288" s="279" t="str">
        <f t="shared" si="408"/>
        <v/>
      </c>
    </row>
    <row r="289" spans="1:37" x14ac:dyDescent="0.2">
      <c r="A289" s="8" t="s">
        <v>162</v>
      </c>
      <c r="B289" s="9" t="s">
        <v>89</v>
      </c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2"/>
      <c r="AH289" s="106">
        <f t="shared" si="406"/>
        <v>0</v>
      </c>
      <c r="AI289" s="107" t="str">
        <f t="shared" si="407"/>
        <v/>
      </c>
      <c r="AJ289" s="108" t="str">
        <f t="shared" si="409"/>
        <v/>
      </c>
      <c r="AK289" s="279" t="str">
        <f t="shared" si="408"/>
        <v/>
      </c>
    </row>
    <row r="290" spans="1:37" x14ac:dyDescent="0.2">
      <c r="A290" s="6" t="s">
        <v>161</v>
      </c>
      <c r="B290" s="7" t="s">
        <v>182</v>
      </c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2"/>
      <c r="AH290" s="106">
        <f t="shared" si="406"/>
        <v>0</v>
      </c>
      <c r="AI290" s="107" t="str">
        <f t="shared" si="407"/>
        <v/>
      </c>
      <c r="AJ290" s="108" t="str">
        <f t="shared" si="409"/>
        <v/>
      </c>
      <c r="AK290" s="279" t="str">
        <f t="shared" si="408"/>
        <v/>
      </c>
    </row>
    <row r="291" spans="1:37" x14ac:dyDescent="0.2">
      <c r="A291" s="8" t="s">
        <v>164</v>
      </c>
      <c r="B291" s="9" t="s">
        <v>91</v>
      </c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2"/>
      <c r="AH291" s="106">
        <f t="shared" si="406"/>
        <v>0</v>
      </c>
      <c r="AI291" s="107" t="str">
        <f t="shared" si="407"/>
        <v/>
      </c>
      <c r="AJ291" s="108" t="str">
        <f t="shared" si="409"/>
        <v/>
      </c>
      <c r="AK291" s="279" t="str">
        <f t="shared" si="408"/>
        <v/>
      </c>
    </row>
    <row r="292" spans="1:37" x14ac:dyDescent="0.2">
      <c r="A292" s="6" t="s">
        <v>157</v>
      </c>
      <c r="B292" s="7" t="s">
        <v>180</v>
      </c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2"/>
      <c r="AH292" s="106">
        <f t="shared" si="406"/>
        <v>0</v>
      </c>
      <c r="AI292" s="107" t="str">
        <f t="shared" si="407"/>
        <v/>
      </c>
      <c r="AJ292" s="108" t="str">
        <f t="shared" si="409"/>
        <v/>
      </c>
      <c r="AK292" s="279" t="str">
        <f t="shared" si="408"/>
        <v/>
      </c>
    </row>
    <row r="293" spans="1:37" x14ac:dyDescent="0.2">
      <c r="A293" s="8" t="s">
        <v>165</v>
      </c>
      <c r="B293" s="9" t="s">
        <v>184</v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2"/>
      <c r="AH293" s="106">
        <f t="shared" si="406"/>
        <v>0</v>
      </c>
      <c r="AI293" s="107" t="str">
        <f t="shared" si="407"/>
        <v/>
      </c>
      <c r="AJ293" s="108" t="str">
        <f t="shared" si="409"/>
        <v/>
      </c>
      <c r="AK293" s="279" t="str">
        <f t="shared" si="408"/>
        <v/>
      </c>
    </row>
    <row r="294" spans="1:37" x14ac:dyDescent="0.2">
      <c r="A294" s="8" t="s">
        <v>166</v>
      </c>
      <c r="B294" s="9" t="s">
        <v>185</v>
      </c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2"/>
      <c r="AH294" s="106">
        <f t="shared" si="406"/>
        <v>0</v>
      </c>
      <c r="AI294" s="107" t="str">
        <f t="shared" si="407"/>
        <v/>
      </c>
      <c r="AJ294" s="108" t="str">
        <f t="shared" si="409"/>
        <v/>
      </c>
      <c r="AK294" s="279" t="str">
        <f t="shared" si="408"/>
        <v/>
      </c>
    </row>
    <row r="295" spans="1:37" x14ac:dyDescent="0.2">
      <c r="A295" s="8" t="s">
        <v>171</v>
      </c>
      <c r="B295" s="9" t="s">
        <v>190</v>
      </c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2"/>
      <c r="AH295" s="106">
        <f t="shared" si="406"/>
        <v>0</v>
      </c>
      <c r="AI295" s="107" t="str">
        <f t="shared" si="407"/>
        <v/>
      </c>
      <c r="AJ295" s="108" t="str">
        <f t="shared" si="409"/>
        <v/>
      </c>
      <c r="AK295" s="279" t="str">
        <f t="shared" si="408"/>
        <v/>
      </c>
    </row>
    <row r="296" spans="1:37" x14ac:dyDescent="0.2">
      <c r="A296" s="8" t="s">
        <v>167</v>
      </c>
      <c r="B296" s="9" t="s">
        <v>186</v>
      </c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  <c r="AG296" s="112"/>
      <c r="AH296" s="106">
        <f t="shared" si="406"/>
        <v>0</v>
      </c>
      <c r="AI296" s="107" t="str">
        <f t="shared" si="407"/>
        <v/>
      </c>
      <c r="AJ296" s="108" t="str">
        <f t="shared" si="409"/>
        <v/>
      </c>
      <c r="AK296" s="279" t="str">
        <f t="shared" si="408"/>
        <v/>
      </c>
    </row>
    <row r="297" spans="1:37" x14ac:dyDescent="0.2">
      <c r="A297" s="8" t="s">
        <v>168</v>
      </c>
      <c r="B297" s="9" t="s">
        <v>187</v>
      </c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2"/>
      <c r="AH297" s="106">
        <f t="shared" si="406"/>
        <v>0</v>
      </c>
      <c r="AI297" s="107" t="str">
        <f t="shared" si="407"/>
        <v/>
      </c>
      <c r="AJ297" s="108" t="str">
        <f t="shared" si="409"/>
        <v/>
      </c>
      <c r="AK297" s="279" t="str">
        <f t="shared" si="408"/>
        <v/>
      </c>
    </row>
    <row r="298" spans="1:37" x14ac:dyDescent="0.2">
      <c r="A298" s="8" t="s">
        <v>169</v>
      </c>
      <c r="B298" s="9" t="s">
        <v>188</v>
      </c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2"/>
      <c r="AH298" s="106">
        <f t="shared" si="406"/>
        <v>0</v>
      </c>
      <c r="AI298" s="107" t="str">
        <f t="shared" si="407"/>
        <v/>
      </c>
      <c r="AJ298" s="108" t="str">
        <f t="shared" si="409"/>
        <v/>
      </c>
      <c r="AK298" s="279" t="str">
        <f t="shared" si="408"/>
        <v/>
      </c>
    </row>
    <row r="299" spans="1:37" x14ac:dyDescent="0.2">
      <c r="A299" s="8" t="s">
        <v>170</v>
      </c>
      <c r="B299" s="9" t="s">
        <v>189</v>
      </c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2"/>
      <c r="AH299" s="106">
        <f t="shared" si="406"/>
        <v>0</v>
      </c>
      <c r="AI299" s="107" t="str">
        <f t="shared" si="407"/>
        <v/>
      </c>
      <c r="AJ299" s="108" t="str">
        <f t="shared" si="409"/>
        <v/>
      </c>
      <c r="AK299" s="279" t="str">
        <f t="shared" si="408"/>
        <v/>
      </c>
    </row>
    <row r="300" spans="1:37" x14ac:dyDescent="0.2">
      <c r="A300" s="8" t="s">
        <v>173</v>
      </c>
      <c r="B300" s="10" t="s">
        <v>192</v>
      </c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2"/>
      <c r="AH300" s="106">
        <f t="shared" si="406"/>
        <v>0</v>
      </c>
      <c r="AI300" s="107" t="str">
        <f t="shared" si="407"/>
        <v/>
      </c>
      <c r="AJ300" s="108" t="str">
        <f t="shared" si="409"/>
        <v/>
      </c>
      <c r="AK300" s="279" t="str">
        <f t="shared" si="408"/>
        <v/>
      </c>
    </row>
    <row r="301" spans="1:37" x14ac:dyDescent="0.2">
      <c r="A301" s="8" t="s">
        <v>172</v>
      </c>
      <c r="B301" s="9" t="s">
        <v>191</v>
      </c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2"/>
      <c r="AH301" s="106">
        <f t="shared" si="406"/>
        <v>0</v>
      </c>
      <c r="AI301" s="107" t="str">
        <f t="shared" si="407"/>
        <v/>
      </c>
      <c r="AJ301" s="108" t="str">
        <f t="shared" si="409"/>
        <v/>
      </c>
      <c r="AK301" s="279" t="str">
        <f t="shared" si="408"/>
        <v/>
      </c>
    </row>
    <row r="302" spans="1:37" x14ac:dyDescent="0.2">
      <c r="A302" s="8" t="s">
        <v>174</v>
      </c>
      <c r="B302" s="10" t="s">
        <v>193</v>
      </c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2"/>
      <c r="AH302" s="106">
        <f t="shared" si="406"/>
        <v>0</v>
      </c>
      <c r="AI302" s="107" t="str">
        <f t="shared" si="407"/>
        <v/>
      </c>
      <c r="AJ302" s="108" t="str">
        <f t="shared" si="409"/>
        <v/>
      </c>
      <c r="AK302" s="279" t="str">
        <f t="shared" si="408"/>
        <v/>
      </c>
    </row>
    <row r="303" spans="1:37" x14ac:dyDescent="0.2">
      <c r="A303" s="8" t="s">
        <v>175</v>
      </c>
      <c r="B303" s="10" t="s">
        <v>194</v>
      </c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2"/>
      <c r="AH303" s="106">
        <f t="shared" si="406"/>
        <v>0</v>
      </c>
      <c r="AI303" s="107" t="str">
        <f t="shared" si="407"/>
        <v/>
      </c>
      <c r="AJ303" s="108" t="str">
        <f t="shared" si="409"/>
        <v/>
      </c>
      <c r="AK303" s="279" t="str">
        <f t="shared" si="408"/>
        <v/>
      </c>
    </row>
    <row r="304" spans="1:37" x14ac:dyDescent="0.2">
      <c r="A304" s="8" t="s">
        <v>176</v>
      </c>
      <c r="B304" s="10" t="s">
        <v>195</v>
      </c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2"/>
      <c r="AH304" s="106">
        <f t="shared" si="406"/>
        <v>0</v>
      </c>
      <c r="AI304" s="107" t="str">
        <f t="shared" si="407"/>
        <v/>
      </c>
      <c r="AJ304" s="108" t="str">
        <f t="shared" si="409"/>
        <v/>
      </c>
      <c r="AK304" s="279" t="str">
        <f t="shared" si="408"/>
        <v/>
      </c>
    </row>
    <row r="305" spans="1:37" x14ac:dyDescent="0.2">
      <c r="A305" s="8" t="s">
        <v>178</v>
      </c>
      <c r="B305" s="10" t="s">
        <v>179</v>
      </c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2"/>
      <c r="AH305" s="106">
        <f t="shared" si="406"/>
        <v>0</v>
      </c>
      <c r="AI305" s="107" t="str">
        <f t="shared" si="407"/>
        <v/>
      </c>
      <c r="AJ305" s="108" t="str">
        <f t="shared" si="409"/>
        <v/>
      </c>
      <c r="AK305" s="279" t="str">
        <f t="shared" si="408"/>
        <v/>
      </c>
    </row>
    <row r="306" spans="1:37" x14ac:dyDescent="0.2">
      <c r="A306" s="8" t="s">
        <v>177</v>
      </c>
      <c r="B306" s="10" t="s">
        <v>196</v>
      </c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4"/>
      <c r="AH306" s="106">
        <f t="shared" si="406"/>
        <v>0</v>
      </c>
      <c r="AI306" s="107" t="str">
        <f t="shared" ref="AI306" si="410">IF(AH306=0,"",AH306/AH$307*100)</f>
        <v/>
      </c>
      <c r="AJ306" s="108" t="str">
        <f t="shared" ref="AJ306" si="411">IF(AH306=0,"",AI306*AJ$282/100)</f>
        <v/>
      </c>
      <c r="AK306" s="279" t="str">
        <f t="shared" ref="AK306" si="412">IF(AH306=0,"",AH306/AH$307)</f>
        <v/>
      </c>
    </row>
    <row r="307" spans="1:37" x14ac:dyDescent="0.2">
      <c r="B307" s="129" t="s">
        <v>29</v>
      </c>
      <c r="C307" s="117">
        <f>SUM(C284:C306)</f>
        <v>0</v>
      </c>
      <c r="D307" s="117">
        <f t="shared" ref="D307" si="413">SUM(D284:D306)</f>
        <v>0</v>
      </c>
      <c r="E307" s="117">
        <f t="shared" ref="E307" si="414">SUM(E284:E306)</f>
        <v>0</v>
      </c>
      <c r="F307" s="117">
        <f t="shared" ref="F307" si="415">SUM(F284:F306)</f>
        <v>0</v>
      </c>
      <c r="G307" s="117">
        <f t="shared" ref="G307" si="416">SUM(G284:G306)</f>
        <v>0</v>
      </c>
      <c r="H307" s="117">
        <f t="shared" ref="H307" si="417">SUM(H284:H306)</f>
        <v>0</v>
      </c>
      <c r="I307" s="117">
        <f t="shared" ref="I307" si="418">SUM(I284:I306)</f>
        <v>0</v>
      </c>
      <c r="J307" s="117">
        <f t="shared" ref="J307" si="419">SUM(J284:J306)</f>
        <v>0</v>
      </c>
      <c r="K307" s="117">
        <f t="shared" ref="K307" si="420">SUM(K284:K306)</f>
        <v>0</v>
      </c>
      <c r="L307" s="117">
        <f t="shared" ref="L307" si="421">SUM(L284:L306)</f>
        <v>0</v>
      </c>
      <c r="M307" s="117">
        <f t="shared" ref="M307" si="422">SUM(M284:M306)</f>
        <v>0</v>
      </c>
      <c r="N307" s="117">
        <f t="shared" ref="N307" si="423">SUM(N284:N306)</f>
        <v>0</v>
      </c>
      <c r="O307" s="117">
        <f t="shared" ref="O307" si="424">SUM(O284:O306)</f>
        <v>0</v>
      </c>
      <c r="P307" s="117">
        <f t="shared" ref="P307" si="425">SUM(P284:P306)</f>
        <v>0</v>
      </c>
      <c r="Q307" s="117">
        <f t="shared" ref="Q307" si="426">SUM(Q284:Q306)</f>
        <v>0</v>
      </c>
      <c r="R307" s="117">
        <f t="shared" ref="R307" si="427">SUM(R284:R306)</f>
        <v>0</v>
      </c>
      <c r="S307" s="117">
        <f t="shared" ref="S307" si="428">SUM(S284:S306)</f>
        <v>0</v>
      </c>
      <c r="T307" s="117">
        <f t="shared" ref="T307" si="429">SUM(T284:T306)</f>
        <v>0</v>
      </c>
      <c r="U307" s="117">
        <f t="shared" ref="U307" si="430">SUM(U284:U306)</f>
        <v>0</v>
      </c>
      <c r="V307" s="117">
        <f t="shared" ref="V307" si="431">SUM(V284:V306)</f>
        <v>0</v>
      </c>
      <c r="W307" s="117">
        <f t="shared" ref="W307" si="432">SUM(W284:W306)</f>
        <v>0</v>
      </c>
      <c r="X307" s="117">
        <f t="shared" ref="X307" si="433">SUM(X284:X306)</f>
        <v>0</v>
      </c>
      <c r="Y307" s="117">
        <f t="shared" ref="Y307" si="434">SUM(Y284:Y306)</f>
        <v>0</v>
      </c>
      <c r="Z307" s="117">
        <f t="shared" ref="Z307" si="435">SUM(Z284:Z306)</f>
        <v>0</v>
      </c>
      <c r="AA307" s="117">
        <f t="shared" ref="AA307" si="436">SUM(AA284:AA306)</f>
        <v>0</v>
      </c>
      <c r="AB307" s="117">
        <f t="shared" ref="AB307" si="437">SUM(AB284:AB306)</f>
        <v>0</v>
      </c>
      <c r="AC307" s="117">
        <f t="shared" ref="AC307" si="438">SUM(AC284:AC306)</f>
        <v>0</v>
      </c>
      <c r="AD307" s="117">
        <f t="shared" ref="AD307" si="439">SUM(AD284:AD306)</f>
        <v>0</v>
      </c>
      <c r="AE307" s="117">
        <f t="shared" ref="AE307" si="440">SUM(AE284:AE306)</f>
        <v>0</v>
      </c>
      <c r="AF307" s="117">
        <f t="shared" ref="AF307" si="441">SUM(AF284:AF306)</f>
        <v>0</v>
      </c>
      <c r="AG307" s="117">
        <f t="shared" ref="AG307" si="442">SUM(AG284:AG306)</f>
        <v>0</v>
      </c>
      <c r="AH307" s="117">
        <f t="shared" ref="AH307" si="443">SUM(AH284:AH306)</f>
        <v>0</v>
      </c>
      <c r="AI307" s="101" t="str">
        <f>IF(AJ307=AJ282,"ตรง","ไม่ตรง")</f>
        <v>ตรง</v>
      </c>
      <c r="AJ307" s="102">
        <f>SUM(AJ284:AJ305)</f>
        <v>0</v>
      </c>
      <c r="AK307" s="279">
        <f>SUM(AK284:AK305)</f>
        <v>0</v>
      </c>
    </row>
    <row r="309" spans="1:37" x14ac:dyDescent="0.2">
      <c r="A309" s="99">
        <v>12</v>
      </c>
      <c r="B309" s="100" t="e">
        <f>VLOOKUP(A309,'1ค่าแรงรายคน'!$A$2:$B$32,2,0)</f>
        <v>#N/A</v>
      </c>
      <c r="AI309" s="101" t="s">
        <v>108</v>
      </c>
      <c r="AJ309" s="102" t="s">
        <v>28</v>
      </c>
    </row>
    <row r="310" spans="1:37" x14ac:dyDescent="0.2">
      <c r="A310" s="381" t="s">
        <v>0</v>
      </c>
      <c r="B310" s="381" t="s">
        <v>1</v>
      </c>
      <c r="C310" s="383"/>
      <c r="D310" s="384"/>
      <c r="E310" s="384"/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384"/>
      <c r="Q310" s="384"/>
      <c r="R310" s="384"/>
      <c r="S310" s="384"/>
      <c r="T310" s="384"/>
      <c r="U310" s="384"/>
      <c r="V310" s="384"/>
      <c r="W310" s="384"/>
      <c r="X310" s="384"/>
      <c r="Y310" s="384"/>
      <c r="Z310" s="384"/>
      <c r="AA310" s="384"/>
      <c r="AB310" s="384"/>
      <c r="AC310" s="384"/>
      <c r="AD310" s="384"/>
      <c r="AE310" s="384"/>
      <c r="AF310" s="384"/>
      <c r="AG310" s="384"/>
      <c r="AI310" s="102">
        <v>1</v>
      </c>
      <c r="AJ310" s="104">
        <f>+'1ค่าแรงรายคน'!C13</f>
        <v>0</v>
      </c>
    </row>
    <row r="311" spans="1:37" x14ac:dyDescent="0.2">
      <c r="A311" s="382"/>
      <c r="B311" s="382"/>
      <c r="C311" s="105">
        <v>1</v>
      </c>
      <c r="D311" s="105">
        <v>2</v>
      </c>
      <c r="E311" s="105">
        <v>3</v>
      </c>
      <c r="F311" s="105">
        <v>4</v>
      </c>
      <c r="G311" s="105">
        <v>5</v>
      </c>
      <c r="H311" s="105">
        <v>6</v>
      </c>
      <c r="I311" s="105">
        <v>7</v>
      </c>
      <c r="J311" s="105">
        <v>8</v>
      </c>
      <c r="K311" s="105">
        <v>9</v>
      </c>
      <c r="L311" s="105">
        <v>10</v>
      </c>
      <c r="M311" s="105">
        <v>11</v>
      </c>
      <c r="N311" s="105">
        <v>12</v>
      </c>
      <c r="O311" s="105">
        <v>13</v>
      </c>
      <c r="P311" s="105">
        <v>14</v>
      </c>
      <c r="Q311" s="105">
        <v>15</v>
      </c>
      <c r="R311" s="105">
        <v>16</v>
      </c>
      <c r="S311" s="105">
        <v>17</v>
      </c>
      <c r="T311" s="105">
        <v>18</v>
      </c>
      <c r="U311" s="105">
        <v>19</v>
      </c>
      <c r="V311" s="105">
        <v>20</v>
      </c>
      <c r="W311" s="105">
        <v>21</v>
      </c>
      <c r="X311" s="105">
        <v>22</v>
      </c>
      <c r="Y311" s="105">
        <v>23</v>
      </c>
      <c r="Z311" s="105">
        <v>24</v>
      </c>
      <c r="AA311" s="105">
        <v>25</v>
      </c>
      <c r="AB311" s="105">
        <v>26</v>
      </c>
      <c r="AC311" s="105">
        <v>27</v>
      </c>
      <c r="AD311" s="105">
        <v>28</v>
      </c>
      <c r="AE311" s="105">
        <v>29</v>
      </c>
      <c r="AF311" s="105">
        <v>30</v>
      </c>
      <c r="AG311" s="105"/>
      <c r="AH311" s="106" t="s">
        <v>29</v>
      </c>
      <c r="AI311" s="107" t="s">
        <v>30</v>
      </c>
      <c r="AJ311" s="108" t="s">
        <v>31</v>
      </c>
    </row>
    <row r="312" spans="1:37" x14ac:dyDescent="0.2">
      <c r="A312" s="6" t="s">
        <v>156</v>
      </c>
      <c r="B312" s="7" t="s">
        <v>85</v>
      </c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  <c r="AG312" s="112"/>
      <c r="AH312" s="106">
        <f t="shared" ref="AH312:AH334" si="444">SUM(C312:AG312)</f>
        <v>0</v>
      </c>
      <c r="AI312" s="107" t="str">
        <f t="shared" ref="AI312:AI332" si="445">IF(AH312=0,"",AH312/AH$335*100)</f>
        <v/>
      </c>
      <c r="AJ312" s="108" t="str">
        <f>IF(AH312=0,"",AI312*AJ$310/100)</f>
        <v/>
      </c>
      <c r="AK312" s="279" t="str">
        <f t="shared" ref="AK312:AK332" si="446">IF(AH312=0,"",AH312/AH$335)</f>
        <v/>
      </c>
    </row>
    <row r="313" spans="1:37" x14ac:dyDescent="0.2">
      <c r="A313" s="6" t="s">
        <v>160</v>
      </c>
      <c r="B313" s="7" t="s">
        <v>7</v>
      </c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  <c r="AG313" s="112"/>
      <c r="AH313" s="106">
        <f t="shared" si="444"/>
        <v>0</v>
      </c>
      <c r="AI313" s="107" t="str">
        <f t="shared" si="445"/>
        <v/>
      </c>
      <c r="AJ313" s="108" t="str">
        <f t="shared" ref="AJ313:AJ332" si="447">IF(AH313=0,"",AI313*AJ$310/100)</f>
        <v/>
      </c>
      <c r="AK313" s="279" t="str">
        <f t="shared" si="446"/>
        <v/>
      </c>
    </row>
    <row r="314" spans="1:37" x14ac:dyDescent="0.2">
      <c r="A314" s="6" t="s">
        <v>158</v>
      </c>
      <c r="B314" s="7" t="s">
        <v>181</v>
      </c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  <c r="AG314" s="112"/>
      <c r="AH314" s="106">
        <f t="shared" si="444"/>
        <v>0</v>
      </c>
      <c r="AI314" s="107" t="str">
        <f t="shared" si="445"/>
        <v/>
      </c>
      <c r="AJ314" s="108" t="str">
        <f t="shared" si="447"/>
        <v/>
      </c>
      <c r="AK314" s="279" t="str">
        <f t="shared" si="446"/>
        <v/>
      </c>
    </row>
    <row r="315" spans="1:37" x14ac:dyDescent="0.2">
      <c r="A315" s="6" t="s">
        <v>159</v>
      </c>
      <c r="B315" s="7" t="s">
        <v>8</v>
      </c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2"/>
      <c r="AH315" s="106">
        <f t="shared" si="444"/>
        <v>0</v>
      </c>
      <c r="AI315" s="107" t="str">
        <f t="shared" si="445"/>
        <v/>
      </c>
      <c r="AJ315" s="108" t="str">
        <f t="shared" si="447"/>
        <v/>
      </c>
      <c r="AK315" s="279" t="str">
        <f t="shared" si="446"/>
        <v/>
      </c>
    </row>
    <row r="316" spans="1:37" x14ac:dyDescent="0.2">
      <c r="A316" s="8" t="s">
        <v>163</v>
      </c>
      <c r="B316" s="9" t="s">
        <v>183</v>
      </c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2"/>
      <c r="AH316" s="106">
        <f t="shared" si="444"/>
        <v>0</v>
      </c>
      <c r="AI316" s="107" t="str">
        <f t="shared" si="445"/>
        <v/>
      </c>
      <c r="AJ316" s="108" t="str">
        <f t="shared" si="447"/>
        <v/>
      </c>
      <c r="AK316" s="279" t="str">
        <f t="shared" si="446"/>
        <v/>
      </c>
    </row>
    <row r="317" spans="1:37" x14ac:dyDescent="0.2">
      <c r="A317" s="8" t="s">
        <v>162</v>
      </c>
      <c r="B317" s="9" t="s">
        <v>89</v>
      </c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2"/>
      <c r="AH317" s="106">
        <f t="shared" si="444"/>
        <v>0</v>
      </c>
      <c r="AI317" s="107" t="str">
        <f t="shared" si="445"/>
        <v/>
      </c>
      <c r="AJ317" s="108" t="str">
        <f t="shared" si="447"/>
        <v/>
      </c>
      <c r="AK317" s="279" t="str">
        <f t="shared" si="446"/>
        <v/>
      </c>
    </row>
    <row r="318" spans="1:37" x14ac:dyDescent="0.2">
      <c r="A318" s="6" t="s">
        <v>161</v>
      </c>
      <c r="B318" s="7" t="s">
        <v>182</v>
      </c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2"/>
      <c r="AH318" s="106">
        <f t="shared" si="444"/>
        <v>0</v>
      </c>
      <c r="AI318" s="107" t="str">
        <f t="shared" si="445"/>
        <v/>
      </c>
      <c r="AJ318" s="108" t="str">
        <f t="shared" si="447"/>
        <v/>
      </c>
      <c r="AK318" s="279" t="str">
        <f t="shared" si="446"/>
        <v/>
      </c>
    </row>
    <row r="319" spans="1:37" x14ac:dyDescent="0.2">
      <c r="A319" s="8" t="s">
        <v>164</v>
      </c>
      <c r="B319" s="9" t="s">
        <v>91</v>
      </c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2"/>
      <c r="AH319" s="106">
        <f t="shared" si="444"/>
        <v>0</v>
      </c>
      <c r="AI319" s="107" t="str">
        <f t="shared" si="445"/>
        <v/>
      </c>
      <c r="AJ319" s="108" t="str">
        <f t="shared" si="447"/>
        <v/>
      </c>
      <c r="AK319" s="279" t="str">
        <f t="shared" si="446"/>
        <v/>
      </c>
    </row>
    <row r="320" spans="1:37" x14ac:dyDescent="0.2">
      <c r="A320" s="6" t="s">
        <v>157</v>
      </c>
      <c r="B320" s="7" t="s">
        <v>180</v>
      </c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2"/>
      <c r="AH320" s="106">
        <f t="shared" si="444"/>
        <v>0</v>
      </c>
      <c r="AI320" s="107" t="str">
        <f t="shared" si="445"/>
        <v/>
      </c>
      <c r="AJ320" s="108" t="str">
        <f t="shared" si="447"/>
        <v/>
      </c>
      <c r="AK320" s="279" t="str">
        <f t="shared" si="446"/>
        <v/>
      </c>
    </row>
    <row r="321" spans="1:37" x14ac:dyDescent="0.2">
      <c r="A321" s="8" t="s">
        <v>165</v>
      </c>
      <c r="B321" s="9" t="s">
        <v>184</v>
      </c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2"/>
      <c r="AH321" s="106">
        <f t="shared" si="444"/>
        <v>0</v>
      </c>
      <c r="AI321" s="107" t="str">
        <f t="shared" si="445"/>
        <v/>
      </c>
      <c r="AJ321" s="108" t="str">
        <f t="shared" si="447"/>
        <v/>
      </c>
      <c r="AK321" s="279" t="str">
        <f t="shared" si="446"/>
        <v/>
      </c>
    </row>
    <row r="322" spans="1:37" x14ac:dyDescent="0.2">
      <c r="A322" s="8" t="s">
        <v>166</v>
      </c>
      <c r="B322" s="9" t="s">
        <v>185</v>
      </c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2"/>
      <c r="AH322" s="106">
        <f t="shared" si="444"/>
        <v>0</v>
      </c>
      <c r="AI322" s="107" t="str">
        <f t="shared" si="445"/>
        <v/>
      </c>
      <c r="AJ322" s="108" t="str">
        <f t="shared" si="447"/>
        <v/>
      </c>
      <c r="AK322" s="279" t="str">
        <f t="shared" si="446"/>
        <v/>
      </c>
    </row>
    <row r="323" spans="1:37" x14ac:dyDescent="0.2">
      <c r="A323" s="8" t="s">
        <v>171</v>
      </c>
      <c r="B323" s="9" t="s">
        <v>190</v>
      </c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2"/>
      <c r="AH323" s="106">
        <f t="shared" si="444"/>
        <v>0</v>
      </c>
      <c r="AI323" s="107" t="str">
        <f t="shared" si="445"/>
        <v/>
      </c>
      <c r="AJ323" s="108" t="str">
        <f t="shared" si="447"/>
        <v/>
      </c>
      <c r="AK323" s="279" t="str">
        <f t="shared" si="446"/>
        <v/>
      </c>
    </row>
    <row r="324" spans="1:37" x14ac:dyDescent="0.2">
      <c r="A324" s="8" t="s">
        <v>167</v>
      </c>
      <c r="B324" s="9" t="s">
        <v>186</v>
      </c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2"/>
      <c r="AH324" s="106">
        <f t="shared" si="444"/>
        <v>0</v>
      </c>
      <c r="AI324" s="107" t="str">
        <f t="shared" si="445"/>
        <v/>
      </c>
      <c r="AJ324" s="108" t="str">
        <f t="shared" si="447"/>
        <v/>
      </c>
      <c r="AK324" s="279" t="str">
        <f t="shared" si="446"/>
        <v/>
      </c>
    </row>
    <row r="325" spans="1:37" x14ac:dyDescent="0.2">
      <c r="A325" s="8" t="s">
        <v>168</v>
      </c>
      <c r="B325" s="9" t="s">
        <v>187</v>
      </c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2"/>
      <c r="AH325" s="106">
        <f t="shared" si="444"/>
        <v>0</v>
      </c>
      <c r="AI325" s="107" t="str">
        <f t="shared" si="445"/>
        <v/>
      </c>
      <c r="AJ325" s="108" t="str">
        <f t="shared" si="447"/>
        <v/>
      </c>
      <c r="AK325" s="279" t="str">
        <f t="shared" si="446"/>
        <v/>
      </c>
    </row>
    <row r="326" spans="1:37" x14ac:dyDescent="0.2">
      <c r="A326" s="8" t="s">
        <v>169</v>
      </c>
      <c r="B326" s="9" t="s">
        <v>188</v>
      </c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2"/>
      <c r="AH326" s="106">
        <f t="shared" si="444"/>
        <v>0</v>
      </c>
      <c r="AI326" s="107" t="str">
        <f t="shared" si="445"/>
        <v/>
      </c>
      <c r="AJ326" s="108" t="str">
        <f t="shared" si="447"/>
        <v/>
      </c>
      <c r="AK326" s="279" t="str">
        <f t="shared" si="446"/>
        <v/>
      </c>
    </row>
    <row r="327" spans="1:37" x14ac:dyDescent="0.2">
      <c r="A327" s="8" t="s">
        <v>170</v>
      </c>
      <c r="B327" s="9" t="s">
        <v>189</v>
      </c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2"/>
      <c r="AH327" s="106">
        <f t="shared" si="444"/>
        <v>0</v>
      </c>
      <c r="AI327" s="107" t="str">
        <f t="shared" si="445"/>
        <v/>
      </c>
      <c r="AJ327" s="108" t="str">
        <f t="shared" si="447"/>
        <v/>
      </c>
      <c r="AK327" s="279" t="str">
        <f t="shared" si="446"/>
        <v/>
      </c>
    </row>
    <row r="328" spans="1:37" x14ac:dyDescent="0.2">
      <c r="A328" s="8" t="s">
        <v>173</v>
      </c>
      <c r="B328" s="10" t="s">
        <v>192</v>
      </c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2"/>
      <c r="AH328" s="106">
        <f t="shared" si="444"/>
        <v>0</v>
      </c>
      <c r="AI328" s="107" t="str">
        <f t="shared" si="445"/>
        <v/>
      </c>
      <c r="AJ328" s="108" t="str">
        <f t="shared" si="447"/>
        <v/>
      </c>
      <c r="AK328" s="279" t="str">
        <f t="shared" si="446"/>
        <v/>
      </c>
    </row>
    <row r="329" spans="1:37" x14ac:dyDescent="0.2">
      <c r="A329" s="8" t="s">
        <v>172</v>
      </c>
      <c r="B329" s="9" t="s">
        <v>191</v>
      </c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2"/>
      <c r="AH329" s="106">
        <f t="shared" si="444"/>
        <v>0</v>
      </c>
      <c r="AI329" s="107" t="str">
        <f t="shared" si="445"/>
        <v/>
      </c>
      <c r="AJ329" s="108" t="str">
        <f t="shared" si="447"/>
        <v/>
      </c>
      <c r="AK329" s="279" t="str">
        <f t="shared" si="446"/>
        <v/>
      </c>
    </row>
    <row r="330" spans="1:37" x14ac:dyDescent="0.2">
      <c r="A330" s="8" t="s">
        <v>174</v>
      </c>
      <c r="B330" s="10" t="s">
        <v>193</v>
      </c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2"/>
      <c r="AH330" s="106">
        <f t="shared" si="444"/>
        <v>0</v>
      </c>
      <c r="AI330" s="107" t="str">
        <f t="shared" si="445"/>
        <v/>
      </c>
      <c r="AJ330" s="108" t="str">
        <f t="shared" si="447"/>
        <v/>
      </c>
      <c r="AK330" s="279" t="str">
        <f t="shared" si="446"/>
        <v/>
      </c>
    </row>
    <row r="331" spans="1:37" x14ac:dyDescent="0.2">
      <c r="A331" s="8" t="s">
        <v>175</v>
      </c>
      <c r="B331" s="10" t="s">
        <v>194</v>
      </c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2"/>
      <c r="AH331" s="106">
        <f t="shared" si="444"/>
        <v>0</v>
      </c>
      <c r="AI331" s="107" t="str">
        <f t="shared" si="445"/>
        <v/>
      </c>
      <c r="AJ331" s="108" t="str">
        <f t="shared" si="447"/>
        <v/>
      </c>
      <c r="AK331" s="279" t="str">
        <f t="shared" si="446"/>
        <v/>
      </c>
    </row>
    <row r="332" spans="1:37" x14ac:dyDescent="0.2">
      <c r="A332" s="8" t="s">
        <v>176</v>
      </c>
      <c r="B332" s="10" t="s">
        <v>195</v>
      </c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1"/>
      <c r="AE332" s="111"/>
      <c r="AF332" s="111"/>
      <c r="AG332" s="112"/>
      <c r="AH332" s="106">
        <f t="shared" si="444"/>
        <v>0</v>
      </c>
      <c r="AI332" s="107" t="str">
        <f t="shared" si="445"/>
        <v/>
      </c>
      <c r="AJ332" s="108" t="str">
        <f t="shared" si="447"/>
        <v/>
      </c>
      <c r="AK332" s="279" t="str">
        <f t="shared" si="446"/>
        <v/>
      </c>
    </row>
    <row r="333" spans="1:37" x14ac:dyDescent="0.2">
      <c r="A333" s="8" t="s">
        <v>178</v>
      </c>
      <c r="B333" s="10" t="s">
        <v>179</v>
      </c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2"/>
      <c r="AH333" s="106">
        <f t="shared" si="444"/>
        <v>0</v>
      </c>
      <c r="AI333" s="107" t="str">
        <f t="shared" ref="AI333:AI334" si="448">IF(AH333=0,"",AH333/AH$335*100)</f>
        <v/>
      </c>
      <c r="AJ333" s="108" t="str">
        <f t="shared" ref="AJ333:AJ334" si="449">IF(AH333=0,"",AI333*AJ$310/100)</f>
        <v/>
      </c>
      <c r="AK333" s="279" t="str">
        <f t="shared" ref="AK333:AK334" si="450">IF(AH333=0,"",AH333/AH$335)</f>
        <v/>
      </c>
    </row>
    <row r="334" spans="1:37" x14ac:dyDescent="0.2">
      <c r="A334" s="8" t="s">
        <v>177</v>
      </c>
      <c r="B334" s="10" t="s">
        <v>196</v>
      </c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4"/>
      <c r="AH334" s="106">
        <f t="shared" si="444"/>
        <v>0</v>
      </c>
      <c r="AI334" s="107" t="str">
        <f t="shared" si="448"/>
        <v/>
      </c>
      <c r="AJ334" s="108" t="str">
        <f t="shared" si="449"/>
        <v/>
      </c>
      <c r="AK334" s="279" t="str">
        <f t="shared" si="450"/>
        <v/>
      </c>
    </row>
    <row r="335" spans="1:37" x14ac:dyDescent="0.2">
      <c r="B335" s="129" t="s">
        <v>29</v>
      </c>
      <c r="C335" s="117">
        <f>SUM(C312:C334)</f>
        <v>0</v>
      </c>
      <c r="D335" s="117">
        <f t="shared" ref="D335" si="451">SUM(D312:D334)</f>
        <v>0</v>
      </c>
      <c r="E335" s="117">
        <f t="shared" ref="E335" si="452">SUM(E312:E334)</f>
        <v>0</v>
      </c>
      <c r="F335" s="117">
        <f t="shared" ref="F335" si="453">SUM(F312:F334)</f>
        <v>0</v>
      </c>
      <c r="G335" s="117">
        <f t="shared" ref="G335" si="454">SUM(G312:G334)</f>
        <v>0</v>
      </c>
      <c r="H335" s="117">
        <f t="shared" ref="H335" si="455">SUM(H312:H334)</f>
        <v>0</v>
      </c>
      <c r="I335" s="117">
        <f t="shared" ref="I335" si="456">SUM(I312:I334)</f>
        <v>0</v>
      </c>
      <c r="J335" s="117">
        <f t="shared" ref="J335" si="457">SUM(J312:J334)</f>
        <v>0</v>
      </c>
      <c r="K335" s="117">
        <f t="shared" ref="K335" si="458">SUM(K312:K334)</f>
        <v>0</v>
      </c>
      <c r="L335" s="117">
        <f t="shared" ref="L335" si="459">SUM(L312:L334)</f>
        <v>0</v>
      </c>
      <c r="M335" s="117">
        <f t="shared" ref="M335" si="460">SUM(M312:M334)</f>
        <v>0</v>
      </c>
      <c r="N335" s="117">
        <f t="shared" ref="N335" si="461">SUM(N312:N334)</f>
        <v>0</v>
      </c>
      <c r="O335" s="117">
        <f t="shared" ref="O335" si="462">SUM(O312:O334)</f>
        <v>0</v>
      </c>
      <c r="P335" s="117">
        <f t="shared" ref="P335" si="463">SUM(P312:P334)</f>
        <v>0</v>
      </c>
      <c r="Q335" s="117">
        <f t="shared" ref="Q335" si="464">SUM(Q312:Q334)</f>
        <v>0</v>
      </c>
      <c r="R335" s="117">
        <f t="shared" ref="R335" si="465">SUM(R312:R334)</f>
        <v>0</v>
      </c>
      <c r="S335" s="117">
        <f t="shared" ref="S335" si="466">SUM(S312:S334)</f>
        <v>0</v>
      </c>
      <c r="T335" s="117">
        <f t="shared" ref="T335" si="467">SUM(T312:T334)</f>
        <v>0</v>
      </c>
      <c r="U335" s="117">
        <f t="shared" ref="U335" si="468">SUM(U312:U334)</f>
        <v>0</v>
      </c>
      <c r="V335" s="117">
        <f t="shared" ref="V335" si="469">SUM(V312:V334)</f>
        <v>0</v>
      </c>
      <c r="W335" s="117">
        <f t="shared" ref="W335" si="470">SUM(W312:W334)</f>
        <v>0</v>
      </c>
      <c r="X335" s="117">
        <f t="shared" ref="X335" si="471">SUM(X312:X334)</f>
        <v>0</v>
      </c>
      <c r="Y335" s="117">
        <f t="shared" ref="Y335" si="472">SUM(Y312:Y334)</f>
        <v>0</v>
      </c>
      <c r="Z335" s="117">
        <f t="shared" ref="Z335" si="473">SUM(Z312:Z334)</f>
        <v>0</v>
      </c>
      <c r="AA335" s="117">
        <f t="shared" ref="AA335" si="474">SUM(AA312:AA334)</f>
        <v>0</v>
      </c>
      <c r="AB335" s="117">
        <f t="shared" ref="AB335" si="475">SUM(AB312:AB334)</f>
        <v>0</v>
      </c>
      <c r="AC335" s="117">
        <f t="shared" ref="AC335" si="476">SUM(AC312:AC334)</f>
        <v>0</v>
      </c>
      <c r="AD335" s="117">
        <f t="shared" ref="AD335" si="477">SUM(AD312:AD334)</f>
        <v>0</v>
      </c>
      <c r="AE335" s="117">
        <f t="shared" ref="AE335" si="478">SUM(AE312:AE334)</f>
        <v>0</v>
      </c>
      <c r="AF335" s="117">
        <f t="shared" ref="AF335" si="479">SUM(AF312:AF334)</f>
        <v>0</v>
      </c>
      <c r="AG335" s="117">
        <f t="shared" ref="AG335" si="480">SUM(AG312:AG334)</f>
        <v>0</v>
      </c>
      <c r="AH335" s="117">
        <f t="shared" ref="AH335" si="481">SUM(AH312:AH334)</f>
        <v>0</v>
      </c>
      <c r="AI335" s="101" t="str">
        <f>IF(AJ335=AJ310,"ตรง","ไม่ตรง")</f>
        <v>ตรง</v>
      </c>
      <c r="AJ335" s="102">
        <f>SUM(AJ312:AJ333)</f>
        <v>0</v>
      </c>
      <c r="AK335" s="279">
        <f>SUM(AK312:AK333)</f>
        <v>0</v>
      </c>
    </row>
    <row r="337" spans="1:37" x14ac:dyDescent="0.2">
      <c r="A337" s="99">
        <v>13</v>
      </c>
      <c r="B337" s="100" t="e">
        <f>VLOOKUP(A337,'1ค่าแรงรายคน'!$A$2:$B$32,2,0)</f>
        <v>#N/A</v>
      </c>
      <c r="AI337" s="101" t="s">
        <v>109</v>
      </c>
      <c r="AJ337" s="102" t="s">
        <v>28</v>
      </c>
    </row>
    <row r="338" spans="1:37" x14ac:dyDescent="0.2">
      <c r="A338" s="381" t="s">
        <v>0</v>
      </c>
      <c r="B338" s="381" t="s">
        <v>1</v>
      </c>
      <c r="C338" s="383"/>
      <c r="D338" s="384"/>
      <c r="E338" s="384"/>
      <c r="F338" s="384"/>
      <c r="G338" s="384"/>
      <c r="H338" s="384"/>
      <c r="I338" s="384"/>
      <c r="J338" s="384"/>
      <c r="K338" s="384"/>
      <c r="L338" s="384"/>
      <c r="M338" s="384"/>
      <c r="N338" s="384"/>
      <c r="O338" s="384"/>
      <c r="P338" s="384"/>
      <c r="Q338" s="384"/>
      <c r="R338" s="384"/>
      <c r="S338" s="384"/>
      <c r="T338" s="384"/>
      <c r="U338" s="384"/>
      <c r="V338" s="384"/>
      <c r="W338" s="384"/>
      <c r="X338" s="384"/>
      <c r="Y338" s="384"/>
      <c r="Z338" s="384"/>
      <c r="AA338" s="384"/>
      <c r="AB338" s="384"/>
      <c r="AC338" s="384"/>
      <c r="AD338" s="384"/>
      <c r="AE338" s="384"/>
      <c r="AF338" s="384"/>
      <c r="AG338" s="384"/>
      <c r="AI338" s="102">
        <v>1</v>
      </c>
      <c r="AJ338" s="104">
        <f>+'1ค่าแรงรายคน'!C14</f>
        <v>0</v>
      </c>
    </row>
    <row r="339" spans="1:37" x14ac:dyDescent="0.2">
      <c r="A339" s="382"/>
      <c r="B339" s="382"/>
      <c r="C339" s="105">
        <v>1</v>
      </c>
      <c r="D339" s="105">
        <v>2</v>
      </c>
      <c r="E339" s="105">
        <v>3</v>
      </c>
      <c r="F339" s="105">
        <v>4</v>
      </c>
      <c r="G339" s="105">
        <v>5</v>
      </c>
      <c r="H339" s="105">
        <v>6</v>
      </c>
      <c r="I339" s="105">
        <v>7</v>
      </c>
      <c r="J339" s="105">
        <v>8</v>
      </c>
      <c r="K339" s="105">
        <v>9</v>
      </c>
      <c r="L339" s="105">
        <v>10</v>
      </c>
      <c r="M339" s="105">
        <v>11</v>
      </c>
      <c r="N339" s="105">
        <v>12</v>
      </c>
      <c r="O339" s="105">
        <v>13</v>
      </c>
      <c r="P339" s="105">
        <v>14</v>
      </c>
      <c r="Q339" s="105">
        <v>15</v>
      </c>
      <c r="R339" s="105">
        <v>16</v>
      </c>
      <c r="S339" s="105">
        <v>17</v>
      </c>
      <c r="T339" s="105">
        <v>18</v>
      </c>
      <c r="U339" s="105">
        <v>19</v>
      </c>
      <c r="V339" s="105">
        <v>20</v>
      </c>
      <c r="W339" s="105">
        <v>21</v>
      </c>
      <c r="X339" s="105">
        <v>22</v>
      </c>
      <c r="Y339" s="105">
        <v>23</v>
      </c>
      <c r="Z339" s="105">
        <v>24</v>
      </c>
      <c r="AA339" s="105">
        <v>25</v>
      </c>
      <c r="AB339" s="105">
        <v>26</v>
      </c>
      <c r="AC339" s="105">
        <v>27</v>
      </c>
      <c r="AD339" s="105">
        <v>28</v>
      </c>
      <c r="AE339" s="105">
        <v>29</v>
      </c>
      <c r="AF339" s="105">
        <v>30</v>
      </c>
      <c r="AG339" s="105"/>
      <c r="AH339" s="106" t="s">
        <v>29</v>
      </c>
      <c r="AI339" s="107" t="s">
        <v>30</v>
      </c>
      <c r="AJ339" s="108" t="s">
        <v>31</v>
      </c>
    </row>
    <row r="340" spans="1:37" x14ac:dyDescent="0.2">
      <c r="A340" s="6" t="s">
        <v>156</v>
      </c>
      <c r="B340" s="7" t="s">
        <v>85</v>
      </c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2"/>
      <c r="AH340" s="106">
        <f t="shared" ref="AH340:AH362" si="482">SUM(C340:AG340)</f>
        <v>0</v>
      </c>
      <c r="AI340" s="107" t="str">
        <f t="shared" ref="AI340:AI361" si="483">IF(AH340=0,"",AH340/AH$363*100)</f>
        <v/>
      </c>
      <c r="AJ340" s="108" t="str">
        <f>IF(AH340=0,"",AI340*AJ$338/100)</f>
        <v/>
      </c>
      <c r="AK340" s="279" t="str">
        <f t="shared" ref="AK340:AK361" si="484">IF(AH340=0,"",AH340/AH$363)</f>
        <v/>
      </c>
    </row>
    <row r="341" spans="1:37" x14ac:dyDescent="0.2">
      <c r="A341" s="6" t="s">
        <v>160</v>
      </c>
      <c r="B341" s="7" t="s">
        <v>7</v>
      </c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2"/>
      <c r="AH341" s="106">
        <f t="shared" si="482"/>
        <v>0</v>
      </c>
      <c r="AI341" s="107" t="str">
        <f t="shared" si="483"/>
        <v/>
      </c>
      <c r="AJ341" s="108" t="str">
        <f t="shared" ref="AJ341:AJ361" si="485">IF(AH341=0,"",AI341*AJ$338/100)</f>
        <v/>
      </c>
      <c r="AK341" s="279" t="str">
        <f t="shared" si="484"/>
        <v/>
      </c>
    </row>
    <row r="342" spans="1:37" x14ac:dyDescent="0.2">
      <c r="A342" s="6" t="s">
        <v>158</v>
      </c>
      <c r="B342" s="7" t="s">
        <v>181</v>
      </c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111"/>
      <c r="AF342" s="111"/>
      <c r="AG342" s="112"/>
      <c r="AH342" s="106">
        <f t="shared" si="482"/>
        <v>0</v>
      </c>
      <c r="AI342" s="107" t="str">
        <f t="shared" si="483"/>
        <v/>
      </c>
      <c r="AJ342" s="108" t="str">
        <f t="shared" si="485"/>
        <v/>
      </c>
      <c r="AK342" s="279" t="str">
        <f t="shared" si="484"/>
        <v/>
      </c>
    </row>
    <row r="343" spans="1:37" x14ac:dyDescent="0.2">
      <c r="A343" s="6" t="s">
        <v>159</v>
      </c>
      <c r="B343" s="7" t="s">
        <v>8</v>
      </c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2"/>
      <c r="AH343" s="106">
        <f t="shared" si="482"/>
        <v>0</v>
      </c>
      <c r="AI343" s="107" t="str">
        <f t="shared" si="483"/>
        <v/>
      </c>
      <c r="AJ343" s="108" t="str">
        <f t="shared" si="485"/>
        <v/>
      </c>
      <c r="AK343" s="279" t="str">
        <f t="shared" si="484"/>
        <v/>
      </c>
    </row>
    <row r="344" spans="1:37" x14ac:dyDescent="0.2">
      <c r="A344" s="8" t="s">
        <v>163</v>
      </c>
      <c r="B344" s="9" t="s">
        <v>183</v>
      </c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111"/>
      <c r="AF344" s="111"/>
      <c r="AG344" s="112"/>
      <c r="AH344" s="106">
        <f t="shared" si="482"/>
        <v>0</v>
      </c>
      <c r="AI344" s="107" t="str">
        <f t="shared" si="483"/>
        <v/>
      </c>
      <c r="AJ344" s="108" t="str">
        <f t="shared" si="485"/>
        <v/>
      </c>
      <c r="AK344" s="279" t="str">
        <f t="shared" si="484"/>
        <v/>
      </c>
    </row>
    <row r="345" spans="1:37" x14ac:dyDescent="0.2">
      <c r="A345" s="8" t="s">
        <v>162</v>
      </c>
      <c r="B345" s="9" t="s">
        <v>89</v>
      </c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2"/>
      <c r="AH345" s="106">
        <f t="shared" si="482"/>
        <v>0</v>
      </c>
      <c r="AI345" s="107" t="str">
        <f t="shared" si="483"/>
        <v/>
      </c>
      <c r="AJ345" s="108" t="str">
        <f t="shared" si="485"/>
        <v/>
      </c>
      <c r="AK345" s="279" t="str">
        <f t="shared" si="484"/>
        <v/>
      </c>
    </row>
    <row r="346" spans="1:37" x14ac:dyDescent="0.2">
      <c r="A346" s="6" t="s">
        <v>161</v>
      </c>
      <c r="B346" s="7" t="s">
        <v>182</v>
      </c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2"/>
      <c r="AH346" s="106">
        <f t="shared" si="482"/>
        <v>0</v>
      </c>
      <c r="AI346" s="107" t="str">
        <f t="shared" si="483"/>
        <v/>
      </c>
      <c r="AJ346" s="108" t="str">
        <f t="shared" si="485"/>
        <v/>
      </c>
      <c r="AK346" s="279" t="str">
        <f t="shared" si="484"/>
        <v/>
      </c>
    </row>
    <row r="347" spans="1:37" x14ac:dyDescent="0.2">
      <c r="A347" s="8" t="s">
        <v>164</v>
      </c>
      <c r="B347" s="9" t="s">
        <v>91</v>
      </c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2"/>
      <c r="AH347" s="106">
        <f t="shared" si="482"/>
        <v>0</v>
      </c>
      <c r="AI347" s="107" t="str">
        <f t="shared" si="483"/>
        <v/>
      </c>
      <c r="AJ347" s="108" t="str">
        <f t="shared" si="485"/>
        <v/>
      </c>
      <c r="AK347" s="279" t="str">
        <f t="shared" si="484"/>
        <v/>
      </c>
    </row>
    <row r="348" spans="1:37" x14ac:dyDescent="0.2">
      <c r="A348" s="6" t="s">
        <v>157</v>
      </c>
      <c r="B348" s="7" t="s">
        <v>180</v>
      </c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2"/>
      <c r="AH348" s="106">
        <f t="shared" si="482"/>
        <v>0</v>
      </c>
      <c r="AI348" s="107" t="str">
        <f t="shared" si="483"/>
        <v/>
      </c>
      <c r="AJ348" s="108" t="str">
        <f t="shared" si="485"/>
        <v/>
      </c>
      <c r="AK348" s="279" t="str">
        <f t="shared" si="484"/>
        <v/>
      </c>
    </row>
    <row r="349" spans="1:37" x14ac:dyDescent="0.2">
      <c r="A349" s="8" t="s">
        <v>165</v>
      </c>
      <c r="B349" s="9" t="s">
        <v>184</v>
      </c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111"/>
      <c r="AF349" s="111"/>
      <c r="AG349" s="112"/>
      <c r="AH349" s="106">
        <f t="shared" si="482"/>
        <v>0</v>
      </c>
      <c r="AI349" s="107" t="str">
        <f t="shared" si="483"/>
        <v/>
      </c>
      <c r="AJ349" s="108" t="str">
        <f t="shared" si="485"/>
        <v/>
      </c>
      <c r="AK349" s="279" t="str">
        <f t="shared" si="484"/>
        <v/>
      </c>
    </row>
    <row r="350" spans="1:37" x14ac:dyDescent="0.2">
      <c r="A350" s="8" t="s">
        <v>166</v>
      </c>
      <c r="B350" s="9" t="s">
        <v>185</v>
      </c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2"/>
      <c r="AH350" s="106">
        <f t="shared" si="482"/>
        <v>0</v>
      </c>
      <c r="AI350" s="107" t="str">
        <f t="shared" si="483"/>
        <v/>
      </c>
      <c r="AJ350" s="108" t="str">
        <f t="shared" si="485"/>
        <v/>
      </c>
      <c r="AK350" s="279" t="str">
        <f t="shared" si="484"/>
        <v/>
      </c>
    </row>
    <row r="351" spans="1:37" x14ac:dyDescent="0.2">
      <c r="A351" s="8" t="s">
        <v>171</v>
      </c>
      <c r="B351" s="9" t="s">
        <v>190</v>
      </c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1"/>
      <c r="AG351" s="112"/>
      <c r="AH351" s="106">
        <f t="shared" si="482"/>
        <v>0</v>
      </c>
      <c r="AI351" s="107" t="str">
        <f t="shared" si="483"/>
        <v/>
      </c>
      <c r="AJ351" s="108" t="str">
        <f t="shared" si="485"/>
        <v/>
      </c>
      <c r="AK351" s="279" t="str">
        <f t="shared" si="484"/>
        <v/>
      </c>
    </row>
    <row r="352" spans="1:37" x14ac:dyDescent="0.2">
      <c r="A352" s="8" t="s">
        <v>167</v>
      </c>
      <c r="B352" s="9" t="s">
        <v>186</v>
      </c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2"/>
      <c r="AH352" s="106">
        <f t="shared" si="482"/>
        <v>0</v>
      </c>
      <c r="AI352" s="107" t="str">
        <f t="shared" si="483"/>
        <v/>
      </c>
      <c r="AJ352" s="108" t="str">
        <f t="shared" si="485"/>
        <v/>
      </c>
      <c r="AK352" s="279" t="str">
        <f t="shared" si="484"/>
        <v/>
      </c>
    </row>
    <row r="353" spans="1:37" x14ac:dyDescent="0.2">
      <c r="A353" s="8" t="s">
        <v>168</v>
      </c>
      <c r="B353" s="9" t="s">
        <v>187</v>
      </c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1"/>
      <c r="AE353" s="111"/>
      <c r="AF353" s="111"/>
      <c r="AG353" s="112"/>
      <c r="AH353" s="106">
        <f t="shared" si="482"/>
        <v>0</v>
      </c>
      <c r="AI353" s="107" t="str">
        <f t="shared" si="483"/>
        <v/>
      </c>
      <c r="AJ353" s="108" t="str">
        <f t="shared" si="485"/>
        <v/>
      </c>
      <c r="AK353" s="279" t="str">
        <f t="shared" si="484"/>
        <v/>
      </c>
    </row>
    <row r="354" spans="1:37" x14ac:dyDescent="0.2">
      <c r="A354" s="8" t="s">
        <v>169</v>
      </c>
      <c r="B354" s="9" t="s">
        <v>188</v>
      </c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1"/>
      <c r="AE354" s="111"/>
      <c r="AF354" s="111"/>
      <c r="AG354" s="112"/>
      <c r="AH354" s="106">
        <f t="shared" si="482"/>
        <v>0</v>
      </c>
      <c r="AI354" s="107" t="str">
        <f t="shared" si="483"/>
        <v/>
      </c>
      <c r="AJ354" s="108" t="str">
        <f t="shared" si="485"/>
        <v/>
      </c>
      <c r="AK354" s="279" t="str">
        <f t="shared" si="484"/>
        <v/>
      </c>
    </row>
    <row r="355" spans="1:37" x14ac:dyDescent="0.2">
      <c r="A355" s="8" t="s">
        <v>170</v>
      </c>
      <c r="B355" s="9" t="s">
        <v>189</v>
      </c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1"/>
      <c r="AE355" s="111"/>
      <c r="AF355" s="111"/>
      <c r="AG355" s="112"/>
      <c r="AH355" s="106">
        <f t="shared" si="482"/>
        <v>0</v>
      </c>
      <c r="AI355" s="107" t="str">
        <f t="shared" si="483"/>
        <v/>
      </c>
      <c r="AJ355" s="108" t="str">
        <f t="shared" si="485"/>
        <v/>
      </c>
      <c r="AK355" s="279" t="str">
        <f t="shared" si="484"/>
        <v/>
      </c>
    </row>
    <row r="356" spans="1:37" x14ac:dyDescent="0.2">
      <c r="A356" s="8" t="s">
        <v>173</v>
      </c>
      <c r="B356" s="10" t="s">
        <v>192</v>
      </c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1"/>
      <c r="AE356" s="111"/>
      <c r="AF356" s="111"/>
      <c r="AG356" s="112"/>
      <c r="AH356" s="106">
        <f t="shared" si="482"/>
        <v>0</v>
      </c>
      <c r="AI356" s="107" t="str">
        <f t="shared" si="483"/>
        <v/>
      </c>
      <c r="AJ356" s="108" t="str">
        <f t="shared" si="485"/>
        <v/>
      </c>
      <c r="AK356" s="279" t="str">
        <f t="shared" si="484"/>
        <v/>
      </c>
    </row>
    <row r="357" spans="1:37" x14ac:dyDescent="0.2">
      <c r="A357" s="8" t="s">
        <v>172</v>
      </c>
      <c r="B357" s="9" t="s">
        <v>191</v>
      </c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111"/>
      <c r="AF357" s="111"/>
      <c r="AG357" s="112"/>
      <c r="AH357" s="106">
        <f t="shared" si="482"/>
        <v>0</v>
      </c>
      <c r="AI357" s="107" t="str">
        <f t="shared" si="483"/>
        <v/>
      </c>
      <c r="AJ357" s="108" t="str">
        <f t="shared" si="485"/>
        <v/>
      </c>
      <c r="AK357" s="279" t="str">
        <f t="shared" si="484"/>
        <v/>
      </c>
    </row>
    <row r="358" spans="1:37" x14ac:dyDescent="0.2">
      <c r="A358" s="8" t="s">
        <v>174</v>
      </c>
      <c r="B358" s="10" t="s">
        <v>193</v>
      </c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1"/>
      <c r="AE358" s="111"/>
      <c r="AF358" s="111"/>
      <c r="AG358" s="112"/>
      <c r="AH358" s="106">
        <f t="shared" si="482"/>
        <v>0</v>
      </c>
      <c r="AI358" s="107" t="str">
        <f t="shared" si="483"/>
        <v/>
      </c>
      <c r="AJ358" s="108" t="str">
        <f t="shared" si="485"/>
        <v/>
      </c>
      <c r="AK358" s="279" t="str">
        <f t="shared" si="484"/>
        <v/>
      </c>
    </row>
    <row r="359" spans="1:37" x14ac:dyDescent="0.2">
      <c r="A359" s="8" t="s">
        <v>175</v>
      </c>
      <c r="B359" s="10" t="s">
        <v>194</v>
      </c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111"/>
      <c r="AF359" s="111"/>
      <c r="AG359" s="112"/>
      <c r="AH359" s="106">
        <f t="shared" si="482"/>
        <v>0</v>
      </c>
      <c r="AI359" s="107" t="str">
        <f t="shared" si="483"/>
        <v/>
      </c>
      <c r="AJ359" s="108" t="str">
        <f t="shared" si="485"/>
        <v/>
      </c>
      <c r="AK359" s="279" t="str">
        <f t="shared" si="484"/>
        <v/>
      </c>
    </row>
    <row r="360" spans="1:37" x14ac:dyDescent="0.2">
      <c r="A360" s="8" t="s">
        <v>176</v>
      </c>
      <c r="B360" s="10" t="s">
        <v>195</v>
      </c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2"/>
      <c r="AH360" s="106">
        <f t="shared" si="482"/>
        <v>0</v>
      </c>
      <c r="AI360" s="107" t="str">
        <f t="shared" si="483"/>
        <v/>
      </c>
      <c r="AJ360" s="108" t="str">
        <f t="shared" si="485"/>
        <v/>
      </c>
      <c r="AK360" s="279" t="str">
        <f t="shared" si="484"/>
        <v/>
      </c>
    </row>
    <row r="361" spans="1:37" x14ac:dyDescent="0.2">
      <c r="A361" s="8" t="s">
        <v>178</v>
      </c>
      <c r="B361" s="10" t="s">
        <v>179</v>
      </c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2"/>
      <c r="AH361" s="106">
        <f t="shared" si="482"/>
        <v>0</v>
      </c>
      <c r="AI361" s="107" t="str">
        <f t="shared" si="483"/>
        <v/>
      </c>
      <c r="AJ361" s="108" t="str">
        <f t="shared" si="485"/>
        <v/>
      </c>
      <c r="AK361" s="279" t="str">
        <f t="shared" si="484"/>
        <v/>
      </c>
    </row>
    <row r="362" spans="1:37" x14ac:dyDescent="0.2">
      <c r="A362" s="8" t="s">
        <v>177</v>
      </c>
      <c r="B362" s="10" t="s">
        <v>196</v>
      </c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4"/>
      <c r="AH362" s="106">
        <f t="shared" si="482"/>
        <v>0</v>
      </c>
      <c r="AI362" s="107" t="str">
        <f t="shared" ref="AI362" si="486">IF(AH362=0,"",AH362/AH$363*100)</f>
        <v/>
      </c>
      <c r="AJ362" s="108" t="str">
        <f t="shared" ref="AJ362" si="487">IF(AH362=0,"",AI362*AJ$338/100)</f>
        <v/>
      </c>
      <c r="AK362" s="279" t="str">
        <f t="shared" ref="AK362" si="488">IF(AH362=0,"",AH362/AH$363)</f>
        <v/>
      </c>
    </row>
    <row r="363" spans="1:37" x14ac:dyDescent="0.2">
      <c r="B363" s="129" t="s">
        <v>29</v>
      </c>
      <c r="C363" s="117">
        <f>SUM(C340:C362)</f>
        <v>0</v>
      </c>
      <c r="D363" s="117">
        <f t="shared" ref="D363" si="489">SUM(D340:D362)</f>
        <v>0</v>
      </c>
      <c r="E363" s="117">
        <f t="shared" ref="E363" si="490">SUM(E340:E362)</f>
        <v>0</v>
      </c>
      <c r="F363" s="117">
        <f t="shared" ref="F363" si="491">SUM(F340:F362)</f>
        <v>0</v>
      </c>
      <c r="G363" s="117">
        <f t="shared" ref="G363" si="492">SUM(G340:G362)</f>
        <v>0</v>
      </c>
      <c r="H363" s="117">
        <f t="shared" ref="H363" si="493">SUM(H340:H362)</f>
        <v>0</v>
      </c>
      <c r="I363" s="117">
        <f t="shared" ref="I363" si="494">SUM(I340:I362)</f>
        <v>0</v>
      </c>
      <c r="J363" s="117">
        <f t="shared" ref="J363" si="495">SUM(J340:J362)</f>
        <v>0</v>
      </c>
      <c r="K363" s="117">
        <f t="shared" ref="K363" si="496">SUM(K340:K362)</f>
        <v>0</v>
      </c>
      <c r="L363" s="117">
        <f t="shared" ref="L363" si="497">SUM(L340:L362)</f>
        <v>0</v>
      </c>
      <c r="M363" s="117">
        <f t="shared" ref="M363" si="498">SUM(M340:M362)</f>
        <v>0</v>
      </c>
      <c r="N363" s="117">
        <f t="shared" ref="N363" si="499">SUM(N340:N362)</f>
        <v>0</v>
      </c>
      <c r="O363" s="117">
        <f t="shared" ref="O363" si="500">SUM(O340:O362)</f>
        <v>0</v>
      </c>
      <c r="P363" s="117">
        <f t="shared" ref="P363" si="501">SUM(P340:P362)</f>
        <v>0</v>
      </c>
      <c r="Q363" s="117">
        <f t="shared" ref="Q363" si="502">SUM(Q340:Q362)</f>
        <v>0</v>
      </c>
      <c r="R363" s="117">
        <f t="shared" ref="R363" si="503">SUM(R340:R362)</f>
        <v>0</v>
      </c>
      <c r="S363" s="117">
        <f t="shared" ref="S363" si="504">SUM(S340:S362)</f>
        <v>0</v>
      </c>
      <c r="T363" s="117">
        <f t="shared" ref="T363" si="505">SUM(T340:T362)</f>
        <v>0</v>
      </c>
      <c r="U363" s="117">
        <f t="shared" ref="U363" si="506">SUM(U340:U362)</f>
        <v>0</v>
      </c>
      <c r="V363" s="117">
        <f t="shared" ref="V363" si="507">SUM(V340:V362)</f>
        <v>0</v>
      </c>
      <c r="W363" s="117">
        <f t="shared" ref="W363" si="508">SUM(W340:W362)</f>
        <v>0</v>
      </c>
      <c r="X363" s="117">
        <f t="shared" ref="X363" si="509">SUM(X340:X362)</f>
        <v>0</v>
      </c>
      <c r="Y363" s="117">
        <f t="shared" ref="Y363" si="510">SUM(Y340:Y362)</f>
        <v>0</v>
      </c>
      <c r="Z363" s="117">
        <f t="shared" ref="Z363" si="511">SUM(Z340:Z362)</f>
        <v>0</v>
      </c>
      <c r="AA363" s="117">
        <f t="shared" ref="AA363" si="512">SUM(AA340:AA362)</f>
        <v>0</v>
      </c>
      <c r="AB363" s="117">
        <f t="shared" ref="AB363" si="513">SUM(AB340:AB362)</f>
        <v>0</v>
      </c>
      <c r="AC363" s="117">
        <f t="shared" ref="AC363" si="514">SUM(AC340:AC362)</f>
        <v>0</v>
      </c>
      <c r="AD363" s="117">
        <f t="shared" ref="AD363" si="515">SUM(AD340:AD362)</f>
        <v>0</v>
      </c>
      <c r="AE363" s="117">
        <f t="shared" ref="AE363" si="516">SUM(AE340:AE362)</f>
        <v>0</v>
      </c>
      <c r="AF363" s="117">
        <f t="shared" ref="AF363" si="517">SUM(AF340:AF362)</f>
        <v>0</v>
      </c>
      <c r="AG363" s="117">
        <f t="shared" ref="AG363" si="518">SUM(AG340:AG362)</f>
        <v>0</v>
      </c>
      <c r="AH363" s="117">
        <f t="shared" ref="AH363" si="519">SUM(AH340:AH362)</f>
        <v>0</v>
      </c>
      <c r="AI363" s="101" t="str">
        <f>IF(AJ363=AJ338,"ตรง","ไม่ตรง")</f>
        <v>ตรง</v>
      </c>
      <c r="AJ363" s="102">
        <f>SUM(AJ340:AJ361)</f>
        <v>0</v>
      </c>
      <c r="AK363" s="279">
        <f>SUM(AK340:AK361)</f>
        <v>0</v>
      </c>
    </row>
    <row r="365" spans="1:37" x14ac:dyDescent="0.2">
      <c r="A365" s="99">
        <v>14</v>
      </c>
      <c r="B365" s="100" t="e">
        <f>VLOOKUP(A365,'1ค่าแรงรายคน'!$A$2:$B$32,2,0)</f>
        <v>#N/A</v>
      </c>
      <c r="AI365" s="101" t="s">
        <v>110</v>
      </c>
      <c r="AJ365" s="102" t="s">
        <v>28</v>
      </c>
    </row>
    <row r="366" spans="1:37" x14ac:dyDescent="0.2">
      <c r="A366" s="381" t="s">
        <v>0</v>
      </c>
      <c r="B366" s="381" t="s">
        <v>1</v>
      </c>
      <c r="C366" s="383"/>
      <c r="D366" s="384"/>
      <c r="E366" s="384"/>
      <c r="F366" s="384"/>
      <c r="G366" s="384"/>
      <c r="H366" s="384"/>
      <c r="I366" s="384"/>
      <c r="J366" s="384"/>
      <c r="K366" s="384"/>
      <c r="L366" s="384"/>
      <c r="M366" s="384"/>
      <c r="N366" s="384"/>
      <c r="O366" s="384"/>
      <c r="P366" s="384"/>
      <c r="Q366" s="384"/>
      <c r="R366" s="384"/>
      <c r="S366" s="384"/>
      <c r="T366" s="384"/>
      <c r="U366" s="384"/>
      <c r="V366" s="384"/>
      <c r="W366" s="384"/>
      <c r="X366" s="384"/>
      <c r="Y366" s="384"/>
      <c r="Z366" s="384"/>
      <c r="AA366" s="384"/>
      <c r="AB366" s="384"/>
      <c r="AC366" s="384"/>
      <c r="AD366" s="384"/>
      <c r="AE366" s="384"/>
      <c r="AF366" s="384"/>
      <c r="AG366" s="384"/>
      <c r="AI366" s="102">
        <v>1</v>
      </c>
      <c r="AJ366" s="104">
        <f>+'1ค่าแรงรายคน'!C15</f>
        <v>0</v>
      </c>
    </row>
    <row r="367" spans="1:37" x14ac:dyDescent="0.2">
      <c r="A367" s="382"/>
      <c r="B367" s="382"/>
      <c r="C367" s="105">
        <v>1</v>
      </c>
      <c r="D367" s="105">
        <v>2</v>
      </c>
      <c r="E367" s="105">
        <v>3</v>
      </c>
      <c r="F367" s="105">
        <v>4</v>
      </c>
      <c r="G367" s="105">
        <v>5</v>
      </c>
      <c r="H367" s="105">
        <v>6</v>
      </c>
      <c r="I367" s="105">
        <v>7</v>
      </c>
      <c r="J367" s="105">
        <v>8</v>
      </c>
      <c r="K367" s="105">
        <v>9</v>
      </c>
      <c r="L367" s="105">
        <v>10</v>
      </c>
      <c r="M367" s="105">
        <v>11</v>
      </c>
      <c r="N367" s="105">
        <v>12</v>
      </c>
      <c r="O367" s="105">
        <v>13</v>
      </c>
      <c r="P367" s="105">
        <v>14</v>
      </c>
      <c r="Q367" s="105">
        <v>15</v>
      </c>
      <c r="R367" s="105">
        <v>16</v>
      </c>
      <c r="S367" s="105">
        <v>17</v>
      </c>
      <c r="T367" s="105">
        <v>18</v>
      </c>
      <c r="U367" s="105">
        <v>19</v>
      </c>
      <c r="V367" s="105">
        <v>20</v>
      </c>
      <c r="W367" s="105">
        <v>21</v>
      </c>
      <c r="X367" s="105">
        <v>22</v>
      </c>
      <c r="Y367" s="105">
        <v>23</v>
      </c>
      <c r="Z367" s="105">
        <v>24</v>
      </c>
      <c r="AA367" s="105">
        <v>25</v>
      </c>
      <c r="AB367" s="105">
        <v>26</v>
      </c>
      <c r="AC367" s="105">
        <v>27</v>
      </c>
      <c r="AD367" s="105">
        <v>28</v>
      </c>
      <c r="AE367" s="105">
        <v>29</v>
      </c>
      <c r="AF367" s="105">
        <v>30</v>
      </c>
      <c r="AG367" s="105"/>
      <c r="AH367" s="106" t="s">
        <v>29</v>
      </c>
      <c r="AI367" s="107" t="s">
        <v>30</v>
      </c>
      <c r="AJ367" s="108" t="s">
        <v>31</v>
      </c>
    </row>
    <row r="368" spans="1:37" x14ac:dyDescent="0.2">
      <c r="A368" s="6" t="s">
        <v>156</v>
      </c>
      <c r="B368" s="7" t="s">
        <v>85</v>
      </c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1"/>
      <c r="AE368" s="111"/>
      <c r="AF368" s="111"/>
      <c r="AG368" s="112"/>
      <c r="AH368" s="106">
        <f t="shared" ref="AH368:AH390" si="520">SUM(C368:AG368)</f>
        <v>0</v>
      </c>
      <c r="AI368" s="107" t="str">
        <f t="shared" ref="AI368:AI389" si="521">IF(AH368=0,"",AH368/AH$391*100)</f>
        <v/>
      </c>
      <c r="AJ368" s="108" t="str">
        <f>IF(AH368=0,"",AI368*AJ$366/100)</f>
        <v/>
      </c>
      <c r="AK368" s="279" t="str">
        <f t="shared" ref="AK368:AK389" si="522">IF(AH368=0,"",AH368/AH$391)</f>
        <v/>
      </c>
    </row>
    <row r="369" spans="1:37" x14ac:dyDescent="0.2">
      <c r="A369" s="6" t="s">
        <v>160</v>
      </c>
      <c r="B369" s="7" t="s">
        <v>7</v>
      </c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1"/>
      <c r="AE369" s="111"/>
      <c r="AF369" s="111"/>
      <c r="AG369" s="112"/>
      <c r="AH369" s="106">
        <f t="shared" si="520"/>
        <v>0</v>
      </c>
      <c r="AI369" s="107" t="str">
        <f t="shared" si="521"/>
        <v/>
      </c>
      <c r="AJ369" s="108" t="str">
        <f t="shared" ref="AJ369:AJ389" si="523">IF(AH369=0,"",AI369*AJ$366/100)</f>
        <v/>
      </c>
      <c r="AK369" s="279" t="str">
        <f t="shared" si="522"/>
        <v/>
      </c>
    </row>
    <row r="370" spans="1:37" x14ac:dyDescent="0.2">
      <c r="A370" s="6" t="s">
        <v>158</v>
      </c>
      <c r="B370" s="7" t="s">
        <v>181</v>
      </c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2"/>
      <c r="AH370" s="106">
        <f t="shared" si="520"/>
        <v>0</v>
      </c>
      <c r="AI370" s="107" t="str">
        <f t="shared" si="521"/>
        <v/>
      </c>
      <c r="AJ370" s="108" t="str">
        <f t="shared" si="523"/>
        <v/>
      </c>
      <c r="AK370" s="279" t="str">
        <f t="shared" si="522"/>
        <v/>
      </c>
    </row>
    <row r="371" spans="1:37" x14ac:dyDescent="0.2">
      <c r="A371" s="6" t="s">
        <v>159</v>
      </c>
      <c r="B371" s="7" t="s">
        <v>8</v>
      </c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1"/>
      <c r="AE371" s="111"/>
      <c r="AF371" s="111"/>
      <c r="AG371" s="112"/>
      <c r="AH371" s="106">
        <f t="shared" si="520"/>
        <v>0</v>
      </c>
      <c r="AI371" s="107" t="str">
        <f t="shared" si="521"/>
        <v/>
      </c>
      <c r="AJ371" s="108" t="str">
        <f t="shared" si="523"/>
        <v/>
      </c>
      <c r="AK371" s="279" t="str">
        <f t="shared" si="522"/>
        <v/>
      </c>
    </row>
    <row r="372" spans="1:37" x14ac:dyDescent="0.2">
      <c r="A372" s="8" t="s">
        <v>163</v>
      </c>
      <c r="B372" s="9" t="s">
        <v>183</v>
      </c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1"/>
      <c r="AE372" s="111"/>
      <c r="AF372" s="111"/>
      <c r="AG372" s="112"/>
      <c r="AH372" s="106">
        <f t="shared" si="520"/>
        <v>0</v>
      </c>
      <c r="AI372" s="107" t="str">
        <f t="shared" si="521"/>
        <v/>
      </c>
      <c r="AJ372" s="108" t="str">
        <f t="shared" si="523"/>
        <v/>
      </c>
      <c r="AK372" s="279" t="str">
        <f t="shared" si="522"/>
        <v/>
      </c>
    </row>
    <row r="373" spans="1:37" x14ac:dyDescent="0.2">
      <c r="A373" s="8" t="s">
        <v>162</v>
      </c>
      <c r="B373" s="9" t="s">
        <v>89</v>
      </c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1"/>
      <c r="AE373" s="111"/>
      <c r="AF373" s="111"/>
      <c r="AG373" s="112"/>
      <c r="AH373" s="106">
        <f t="shared" si="520"/>
        <v>0</v>
      </c>
      <c r="AI373" s="107" t="str">
        <f t="shared" si="521"/>
        <v/>
      </c>
      <c r="AJ373" s="108" t="str">
        <f t="shared" si="523"/>
        <v/>
      </c>
      <c r="AK373" s="279" t="str">
        <f t="shared" si="522"/>
        <v/>
      </c>
    </row>
    <row r="374" spans="1:37" x14ac:dyDescent="0.2">
      <c r="A374" s="6" t="s">
        <v>161</v>
      </c>
      <c r="B374" s="7" t="s">
        <v>182</v>
      </c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1"/>
      <c r="AE374" s="111"/>
      <c r="AF374" s="111"/>
      <c r="AG374" s="112"/>
      <c r="AH374" s="106">
        <f t="shared" si="520"/>
        <v>0</v>
      </c>
      <c r="AI374" s="107" t="str">
        <f t="shared" si="521"/>
        <v/>
      </c>
      <c r="AJ374" s="108" t="str">
        <f t="shared" si="523"/>
        <v/>
      </c>
      <c r="AK374" s="279" t="str">
        <f t="shared" si="522"/>
        <v/>
      </c>
    </row>
    <row r="375" spans="1:37" x14ac:dyDescent="0.2">
      <c r="A375" s="8" t="s">
        <v>164</v>
      </c>
      <c r="B375" s="9" t="s">
        <v>91</v>
      </c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1"/>
      <c r="AE375" s="111"/>
      <c r="AF375" s="111"/>
      <c r="AG375" s="112"/>
      <c r="AH375" s="106">
        <f t="shared" si="520"/>
        <v>0</v>
      </c>
      <c r="AI375" s="107" t="str">
        <f t="shared" si="521"/>
        <v/>
      </c>
      <c r="AJ375" s="108" t="str">
        <f t="shared" si="523"/>
        <v/>
      </c>
      <c r="AK375" s="279" t="str">
        <f t="shared" si="522"/>
        <v/>
      </c>
    </row>
    <row r="376" spans="1:37" x14ac:dyDescent="0.2">
      <c r="A376" s="6" t="s">
        <v>157</v>
      </c>
      <c r="B376" s="7" t="s">
        <v>180</v>
      </c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  <c r="AD376" s="111"/>
      <c r="AE376" s="111"/>
      <c r="AF376" s="111"/>
      <c r="AG376" s="112"/>
      <c r="AH376" s="106">
        <f t="shared" si="520"/>
        <v>0</v>
      </c>
      <c r="AI376" s="107" t="str">
        <f t="shared" si="521"/>
        <v/>
      </c>
      <c r="AJ376" s="108" t="str">
        <f t="shared" si="523"/>
        <v/>
      </c>
      <c r="AK376" s="279" t="str">
        <f t="shared" si="522"/>
        <v/>
      </c>
    </row>
    <row r="377" spans="1:37" x14ac:dyDescent="0.2">
      <c r="A377" s="8" t="s">
        <v>165</v>
      </c>
      <c r="B377" s="9" t="s">
        <v>184</v>
      </c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  <c r="AD377" s="111"/>
      <c r="AE377" s="111"/>
      <c r="AF377" s="111"/>
      <c r="AG377" s="112"/>
      <c r="AH377" s="106">
        <f t="shared" si="520"/>
        <v>0</v>
      </c>
      <c r="AI377" s="107" t="str">
        <f t="shared" si="521"/>
        <v/>
      </c>
      <c r="AJ377" s="108" t="str">
        <f t="shared" si="523"/>
        <v/>
      </c>
      <c r="AK377" s="279" t="str">
        <f t="shared" si="522"/>
        <v/>
      </c>
    </row>
    <row r="378" spans="1:37" x14ac:dyDescent="0.2">
      <c r="A378" s="8" t="s">
        <v>166</v>
      </c>
      <c r="B378" s="9" t="s">
        <v>185</v>
      </c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1"/>
      <c r="AE378" s="111"/>
      <c r="AF378" s="111"/>
      <c r="AG378" s="112"/>
      <c r="AH378" s="106">
        <f t="shared" si="520"/>
        <v>0</v>
      </c>
      <c r="AI378" s="107" t="str">
        <f t="shared" si="521"/>
        <v/>
      </c>
      <c r="AJ378" s="108" t="str">
        <f t="shared" si="523"/>
        <v/>
      </c>
      <c r="AK378" s="279" t="str">
        <f t="shared" si="522"/>
        <v/>
      </c>
    </row>
    <row r="379" spans="1:37" x14ac:dyDescent="0.2">
      <c r="A379" s="8" t="s">
        <v>171</v>
      </c>
      <c r="B379" s="9" t="s">
        <v>190</v>
      </c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111"/>
      <c r="AF379" s="111"/>
      <c r="AG379" s="112"/>
      <c r="AH379" s="106">
        <f t="shared" si="520"/>
        <v>0</v>
      </c>
      <c r="AI379" s="107" t="str">
        <f t="shared" si="521"/>
        <v/>
      </c>
      <c r="AJ379" s="108" t="str">
        <f t="shared" si="523"/>
        <v/>
      </c>
      <c r="AK379" s="279" t="str">
        <f t="shared" si="522"/>
        <v/>
      </c>
    </row>
    <row r="380" spans="1:37" x14ac:dyDescent="0.2">
      <c r="A380" s="8" t="s">
        <v>167</v>
      </c>
      <c r="B380" s="9" t="s">
        <v>186</v>
      </c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  <c r="AD380" s="111"/>
      <c r="AE380" s="111"/>
      <c r="AF380" s="111"/>
      <c r="AG380" s="112"/>
      <c r="AH380" s="106">
        <f t="shared" si="520"/>
        <v>0</v>
      </c>
      <c r="AI380" s="107" t="str">
        <f t="shared" si="521"/>
        <v/>
      </c>
      <c r="AJ380" s="108" t="str">
        <f t="shared" si="523"/>
        <v/>
      </c>
      <c r="AK380" s="279" t="str">
        <f t="shared" si="522"/>
        <v/>
      </c>
    </row>
    <row r="381" spans="1:37" x14ac:dyDescent="0.2">
      <c r="A381" s="8" t="s">
        <v>168</v>
      </c>
      <c r="B381" s="9" t="s">
        <v>187</v>
      </c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1"/>
      <c r="AE381" s="111"/>
      <c r="AF381" s="111"/>
      <c r="AG381" s="112"/>
      <c r="AH381" s="106">
        <f t="shared" si="520"/>
        <v>0</v>
      </c>
      <c r="AI381" s="107" t="str">
        <f t="shared" si="521"/>
        <v/>
      </c>
      <c r="AJ381" s="108" t="str">
        <f t="shared" si="523"/>
        <v/>
      </c>
      <c r="AK381" s="279" t="str">
        <f t="shared" si="522"/>
        <v/>
      </c>
    </row>
    <row r="382" spans="1:37" x14ac:dyDescent="0.2">
      <c r="A382" s="8" t="s">
        <v>169</v>
      </c>
      <c r="B382" s="9" t="s">
        <v>188</v>
      </c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  <c r="AD382" s="111"/>
      <c r="AE382" s="111"/>
      <c r="AF382" s="111"/>
      <c r="AG382" s="112"/>
      <c r="AH382" s="106">
        <f t="shared" si="520"/>
        <v>0</v>
      </c>
      <c r="AI382" s="107" t="str">
        <f t="shared" si="521"/>
        <v/>
      </c>
      <c r="AJ382" s="108" t="str">
        <f t="shared" si="523"/>
        <v/>
      </c>
      <c r="AK382" s="279" t="str">
        <f t="shared" si="522"/>
        <v/>
      </c>
    </row>
    <row r="383" spans="1:37" x14ac:dyDescent="0.2">
      <c r="A383" s="8" t="s">
        <v>170</v>
      </c>
      <c r="B383" s="9" t="s">
        <v>189</v>
      </c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111"/>
      <c r="AF383" s="111"/>
      <c r="AG383" s="112"/>
      <c r="AH383" s="106">
        <f t="shared" si="520"/>
        <v>0</v>
      </c>
      <c r="AI383" s="107" t="str">
        <f t="shared" si="521"/>
        <v/>
      </c>
      <c r="AJ383" s="108" t="str">
        <f t="shared" si="523"/>
        <v/>
      </c>
      <c r="AK383" s="279" t="str">
        <f t="shared" si="522"/>
        <v/>
      </c>
    </row>
    <row r="384" spans="1:37" x14ac:dyDescent="0.2">
      <c r="A384" s="8" t="s">
        <v>173</v>
      </c>
      <c r="B384" s="10" t="s">
        <v>192</v>
      </c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1"/>
      <c r="AE384" s="111"/>
      <c r="AF384" s="111"/>
      <c r="AG384" s="112"/>
      <c r="AH384" s="106">
        <f t="shared" si="520"/>
        <v>0</v>
      </c>
      <c r="AI384" s="107" t="str">
        <f t="shared" si="521"/>
        <v/>
      </c>
      <c r="AJ384" s="108" t="str">
        <f t="shared" si="523"/>
        <v/>
      </c>
      <c r="AK384" s="279" t="str">
        <f t="shared" si="522"/>
        <v/>
      </c>
    </row>
    <row r="385" spans="1:38" x14ac:dyDescent="0.2">
      <c r="A385" s="8" t="s">
        <v>172</v>
      </c>
      <c r="B385" s="9" t="s">
        <v>191</v>
      </c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2"/>
      <c r="AH385" s="106">
        <f t="shared" si="520"/>
        <v>0</v>
      </c>
      <c r="AI385" s="107" t="str">
        <f t="shared" si="521"/>
        <v/>
      </c>
      <c r="AJ385" s="108" t="str">
        <f t="shared" si="523"/>
        <v/>
      </c>
      <c r="AK385" s="279" t="str">
        <f t="shared" si="522"/>
        <v/>
      </c>
    </row>
    <row r="386" spans="1:38" x14ac:dyDescent="0.2">
      <c r="A386" s="8" t="s">
        <v>174</v>
      </c>
      <c r="B386" s="10" t="s">
        <v>193</v>
      </c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2"/>
      <c r="AH386" s="106">
        <f t="shared" si="520"/>
        <v>0</v>
      </c>
      <c r="AI386" s="107" t="str">
        <f t="shared" si="521"/>
        <v/>
      </c>
      <c r="AJ386" s="108" t="str">
        <f t="shared" si="523"/>
        <v/>
      </c>
      <c r="AK386" s="279" t="str">
        <f t="shared" si="522"/>
        <v/>
      </c>
    </row>
    <row r="387" spans="1:38" x14ac:dyDescent="0.2">
      <c r="A387" s="8" t="s">
        <v>175</v>
      </c>
      <c r="B387" s="10" t="s">
        <v>194</v>
      </c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1"/>
      <c r="AE387" s="111"/>
      <c r="AF387" s="111"/>
      <c r="AG387" s="112"/>
      <c r="AH387" s="106">
        <f t="shared" si="520"/>
        <v>0</v>
      </c>
      <c r="AI387" s="107" t="str">
        <f t="shared" si="521"/>
        <v/>
      </c>
      <c r="AJ387" s="108" t="str">
        <f t="shared" si="523"/>
        <v/>
      </c>
      <c r="AK387" s="279" t="str">
        <f t="shared" si="522"/>
        <v/>
      </c>
    </row>
    <row r="388" spans="1:38" x14ac:dyDescent="0.2">
      <c r="A388" s="8" t="s">
        <v>176</v>
      </c>
      <c r="B388" s="10" t="s">
        <v>195</v>
      </c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2"/>
      <c r="AH388" s="106">
        <f t="shared" si="520"/>
        <v>0</v>
      </c>
      <c r="AI388" s="107" t="str">
        <f t="shared" si="521"/>
        <v/>
      </c>
      <c r="AJ388" s="108" t="str">
        <f t="shared" si="523"/>
        <v/>
      </c>
      <c r="AK388" s="279" t="str">
        <f t="shared" si="522"/>
        <v/>
      </c>
    </row>
    <row r="389" spans="1:38" x14ac:dyDescent="0.2">
      <c r="A389" s="8" t="s">
        <v>178</v>
      </c>
      <c r="B389" s="10" t="s">
        <v>179</v>
      </c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1"/>
      <c r="AE389" s="111"/>
      <c r="AF389" s="111"/>
      <c r="AG389" s="112"/>
      <c r="AH389" s="106">
        <f t="shared" si="520"/>
        <v>0</v>
      </c>
      <c r="AI389" s="107" t="str">
        <f t="shared" si="521"/>
        <v/>
      </c>
      <c r="AJ389" s="108" t="str">
        <f t="shared" si="523"/>
        <v/>
      </c>
      <c r="AK389" s="279" t="str">
        <f t="shared" si="522"/>
        <v/>
      </c>
    </row>
    <row r="390" spans="1:38" x14ac:dyDescent="0.2">
      <c r="A390" s="8" t="s">
        <v>177</v>
      </c>
      <c r="B390" s="10" t="s">
        <v>196</v>
      </c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1"/>
      <c r="AE390" s="111"/>
      <c r="AF390" s="111"/>
      <c r="AG390" s="114"/>
      <c r="AH390" s="106">
        <f t="shared" si="520"/>
        <v>0</v>
      </c>
      <c r="AI390" s="107" t="str">
        <f t="shared" ref="AI390" si="524">IF(AH390=0,"",AH390/AH$391*100)</f>
        <v/>
      </c>
      <c r="AJ390" s="108" t="str">
        <f t="shared" ref="AJ390" si="525">IF(AH390=0,"",AI390*AJ$366/100)</f>
        <v/>
      </c>
      <c r="AK390" s="279" t="str">
        <f t="shared" ref="AK390" si="526">IF(AH390=0,"",AH390/AH$391)</f>
        <v/>
      </c>
    </row>
    <row r="391" spans="1:38" x14ac:dyDescent="0.2">
      <c r="B391" s="129" t="s">
        <v>29</v>
      </c>
      <c r="C391" s="117">
        <f>SUM(C368:C390)</f>
        <v>0</v>
      </c>
      <c r="D391" s="117">
        <f t="shared" ref="D391" si="527">SUM(D368:D390)</f>
        <v>0</v>
      </c>
      <c r="E391" s="117">
        <f t="shared" ref="E391" si="528">SUM(E368:E390)</f>
        <v>0</v>
      </c>
      <c r="F391" s="117">
        <f t="shared" ref="F391" si="529">SUM(F368:F390)</f>
        <v>0</v>
      </c>
      <c r="G391" s="117">
        <f t="shared" ref="G391" si="530">SUM(G368:G390)</f>
        <v>0</v>
      </c>
      <c r="H391" s="117">
        <f t="shared" ref="H391" si="531">SUM(H368:H390)</f>
        <v>0</v>
      </c>
      <c r="I391" s="117">
        <f t="shared" ref="I391" si="532">SUM(I368:I390)</f>
        <v>0</v>
      </c>
      <c r="J391" s="117">
        <f t="shared" ref="J391" si="533">SUM(J368:J390)</f>
        <v>0</v>
      </c>
      <c r="K391" s="117">
        <f t="shared" ref="K391" si="534">SUM(K368:K390)</f>
        <v>0</v>
      </c>
      <c r="L391" s="117">
        <f t="shared" ref="L391" si="535">SUM(L368:L390)</f>
        <v>0</v>
      </c>
      <c r="M391" s="117">
        <f t="shared" ref="M391" si="536">SUM(M368:M390)</f>
        <v>0</v>
      </c>
      <c r="N391" s="117">
        <f t="shared" ref="N391" si="537">SUM(N368:N390)</f>
        <v>0</v>
      </c>
      <c r="O391" s="117">
        <f t="shared" ref="O391" si="538">SUM(O368:O390)</f>
        <v>0</v>
      </c>
      <c r="P391" s="117">
        <f t="shared" ref="P391" si="539">SUM(P368:P390)</f>
        <v>0</v>
      </c>
      <c r="Q391" s="117">
        <f t="shared" ref="Q391" si="540">SUM(Q368:Q390)</f>
        <v>0</v>
      </c>
      <c r="R391" s="117">
        <f t="shared" ref="R391" si="541">SUM(R368:R390)</f>
        <v>0</v>
      </c>
      <c r="S391" s="117">
        <f t="shared" ref="S391" si="542">SUM(S368:S390)</f>
        <v>0</v>
      </c>
      <c r="T391" s="117">
        <f t="shared" ref="T391" si="543">SUM(T368:T390)</f>
        <v>0</v>
      </c>
      <c r="U391" s="117">
        <f t="shared" ref="U391" si="544">SUM(U368:U390)</f>
        <v>0</v>
      </c>
      <c r="V391" s="117">
        <f t="shared" ref="V391" si="545">SUM(V368:V390)</f>
        <v>0</v>
      </c>
      <c r="W391" s="117">
        <f t="shared" ref="W391" si="546">SUM(W368:W390)</f>
        <v>0</v>
      </c>
      <c r="X391" s="117">
        <f t="shared" ref="X391" si="547">SUM(X368:X390)</f>
        <v>0</v>
      </c>
      <c r="Y391" s="117">
        <f t="shared" ref="Y391" si="548">SUM(Y368:Y390)</f>
        <v>0</v>
      </c>
      <c r="Z391" s="117">
        <f t="shared" ref="Z391" si="549">SUM(Z368:Z390)</f>
        <v>0</v>
      </c>
      <c r="AA391" s="117">
        <f t="shared" ref="AA391" si="550">SUM(AA368:AA390)</f>
        <v>0</v>
      </c>
      <c r="AB391" s="117">
        <f t="shared" ref="AB391" si="551">SUM(AB368:AB390)</f>
        <v>0</v>
      </c>
      <c r="AC391" s="117">
        <f t="shared" ref="AC391" si="552">SUM(AC368:AC390)</f>
        <v>0</v>
      </c>
      <c r="AD391" s="117">
        <f t="shared" ref="AD391" si="553">SUM(AD368:AD390)</f>
        <v>0</v>
      </c>
      <c r="AE391" s="117">
        <f t="shared" ref="AE391" si="554">SUM(AE368:AE390)</f>
        <v>0</v>
      </c>
      <c r="AF391" s="117">
        <f t="shared" ref="AF391" si="555">SUM(AF368:AF390)</f>
        <v>0</v>
      </c>
      <c r="AG391" s="117">
        <f t="shared" ref="AG391" si="556">SUM(AG368:AG390)</f>
        <v>0</v>
      </c>
      <c r="AH391" s="117">
        <f t="shared" ref="AH391" si="557">SUM(AH368:AH390)</f>
        <v>0</v>
      </c>
      <c r="AI391" s="101" t="str">
        <f>IF(AJ391=AJ366,"ตรง","ไม่ตรง")</f>
        <v>ตรง</v>
      </c>
      <c r="AJ391" s="102">
        <f>SUM(AJ368:AJ389)</f>
        <v>0</v>
      </c>
      <c r="AK391" s="279">
        <f>SUM(AK368:AK389)</f>
        <v>0</v>
      </c>
      <c r="AL391" s="131"/>
    </row>
    <row r="393" spans="1:38" x14ac:dyDescent="0.2">
      <c r="A393" s="99">
        <v>15</v>
      </c>
      <c r="B393" s="100" t="e">
        <f>VLOOKUP(A393,'1ค่าแรงรายคน'!$A$2:$B$32,2,0)</f>
        <v>#N/A</v>
      </c>
      <c r="AI393" s="101" t="s">
        <v>111</v>
      </c>
      <c r="AJ393" s="102" t="s">
        <v>28</v>
      </c>
    </row>
    <row r="394" spans="1:38" x14ac:dyDescent="0.2">
      <c r="A394" s="381" t="s">
        <v>0</v>
      </c>
      <c r="B394" s="381" t="s">
        <v>1</v>
      </c>
      <c r="C394" s="383"/>
      <c r="D394" s="384"/>
      <c r="E394" s="384"/>
      <c r="F394" s="384"/>
      <c r="G394" s="384"/>
      <c r="H394" s="384"/>
      <c r="I394" s="384"/>
      <c r="J394" s="384"/>
      <c r="K394" s="384"/>
      <c r="L394" s="384"/>
      <c r="M394" s="384"/>
      <c r="N394" s="384"/>
      <c r="O394" s="384"/>
      <c r="P394" s="384"/>
      <c r="Q394" s="384"/>
      <c r="R394" s="384"/>
      <c r="S394" s="384"/>
      <c r="T394" s="384"/>
      <c r="U394" s="384"/>
      <c r="V394" s="384"/>
      <c r="W394" s="384"/>
      <c r="X394" s="384"/>
      <c r="Y394" s="384"/>
      <c r="Z394" s="384"/>
      <c r="AA394" s="384"/>
      <c r="AB394" s="384"/>
      <c r="AC394" s="384"/>
      <c r="AD394" s="384"/>
      <c r="AE394" s="384"/>
      <c r="AF394" s="384"/>
      <c r="AG394" s="384"/>
      <c r="AI394" s="102">
        <v>1</v>
      </c>
      <c r="AJ394" s="104">
        <f>+'1ค่าแรงรายคน'!C16</f>
        <v>0</v>
      </c>
    </row>
    <row r="395" spans="1:38" x14ac:dyDescent="0.2">
      <c r="A395" s="382"/>
      <c r="B395" s="382"/>
      <c r="C395" s="105">
        <v>1</v>
      </c>
      <c r="D395" s="105">
        <v>2</v>
      </c>
      <c r="E395" s="105">
        <v>3</v>
      </c>
      <c r="F395" s="105">
        <v>4</v>
      </c>
      <c r="G395" s="105">
        <v>5</v>
      </c>
      <c r="H395" s="105">
        <v>6</v>
      </c>
      <c r="I395" s="105">
        <v>7</v>
      </c>
      <c r="J395" s="105">
        <v>8</v>
      </c>
      <c r="K395" s="105">
        <v>9</v>
      </c>
      <c r="L395" s="105">
        <v>10</v>
      </c>
      <c r="M395" s="105">
        <v>11</v>
      </c>
      <c r="N395" s="105">
        <v>12</v>
      </c>
      <c r="O395" s="105">
        <v>13</v>
      </c>
      <c r="P395" s="105">
        <v>14</v>
      </c>
      <c r="Q395" s="105">
        <v>15</v>
      </c>
      <c r="R395" s="105">
        <v>16</v>
      </c>
      <c r="S395" s="105">
        <v>17</v>
      </c>
      <c r="T395" s="105">
        <v>18</v>
      </c>
      <c r="U395" s="105">
        <v>19</v>
      </c>
      <c r="V395" s="105">
        <v>20</v>
      </c>
      <c r="W395" s="105">
        <v>21</v>
      </c>
      <c r="X395" s="105">
        <v>22</v>
      </c>
      <c r="Y395" s="105">
        <v>23</v>
      </c>
      <c r="Z395" s="105">
        <v>24</v>
      </c>
      <c r="AA395" s="105">
        <v>25</v>
      </c>
      <c r="AB395" s="105">
        <v>26</v>
      </c>
      <c r="AC395" s="105">
        <v>27</v>
      </c>
      <c r="AD395" s="105">
        <v>28</v>
      </c>
      <c r="AE395" s="105">
        <v>29</v>
      </c>
      <c r="AF395" s="105">
        <v>30</v>
      </c>
      <c r="AG395" s="105"/>
      <c r="AH395" s="106" t="s">
        <v>29</v>
      </c>
      <c r="AI395" s="107" t="s">
        <v>30</v>
      </c>
      <c r="AJ395" s="108" t="s">
        <v>31</v>
      </c>
    </row>
    <row r="396" spans="1:38" x14ac:dyDescent="0.2">
      <c r="A396" s="6" t="s">
        <v>156</v>
      </c>
      <c r="B396" s="7" t="s">
        <v>85</v>
      </c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111"/>
      <c r="AF396" s="111"/>
      <c r="AG396" s="112"/>
      <c r="AH396" s="106">
        <f t="shared" ref="AH396:AH418" si="558">SUM(C396:AG396)</f>
        <v>0</v>
      </c>
      <c r="AI396" s="107" t="str">
        <f t="shared" ref="AI396:AI417" si="559">IF(AH396=0,"",AH396/AH$419*100)</f>
        <v/>
      </c>
      <c r="AJ396" s="108" t="str">
        <f>IF(AH396=0,"",AI396*AJ$394/100)</f>
        <v/>
      </c>
      <c r="AK396" s="279" t="str">
        <f t="shared" ref="AK396:AK417" si="560">IF(AH396=0,"",AH396/AH$419)</f>
        <v/>
      </c>
    </row>
    <row r="397" spans="1:38" x14ac:dyDescent="0.2">
      <c r="A397" s="6" t="s">
        <v>160</v>
      </c>
      <c r="B397" s="7" t="s">
        <v>7</v>
      </c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2"/>
      <c r="AH397" s="106">
        <f t="shared" si="558"/>
        <v>0</v>
      </c>
      <c r="AI397" s="107" t="str">
        <f t="shared" si="559"/>
        <v/>
      </c>
      <c r="AJ397" s="108" t="str">
        <f t="shared" ref="AJ397:AJ417" si="561">IF(AH397=0,"",AI397*AJ$394/100)</f>
        <v/>
      </c>
      <c r="AK397" s="279" t="str">
        <f t="shared" si="560"/>
        <v/>
      </c>
    </row>
    <row r="398" spans="1:38" x14ac:dyDescent="0.2">
      <c r="A398" s="6" t="s">
        <v>158</v>
      </c>
      <c r="B398" s="7" t="s">
        <v>181</v>
      </c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111"/>
      <c r="AF398" s="111"/>
      <c r="AG398" s="112"/>
      <c r="AH398" s="106">
        <f t="shared" si="558"/>
        <v>0</v>
      </c>
      <c r="AI398" s="107" t="str">
        <f t="shared" si="559"/>
        <v/>
      </c>
      <c r="AJ398" s="108" t="str">
        <f t="shared" si="561"/>
        <v/>
      </c>
      <c r="AK398" s="279" t="str">
        <f t="shared" si="560"/>
        <v/>
      </c>
    </row>
    <row r="399" spans="1:38" x14ac:dyDescent="0.2">
      <c r="A399" s="6" t="s">
        <v>159</v>
      </c>
      <c r="B399" s="7" t="s">
        <v>8</v>
      </c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1"/>
      <c r="AE399" s="111"/>
      <c r="AF399" s="111"/>
      <c r="AG399" s="112"/>
      <c r="AH399" s="106">
        <f t="shared" si="558"/>
        <v>0</v>
      </c>
      <c r="AI399" s="107" t="str">
        <f t="shared" si="559"/>
        <v/>
      </c>
      <c r="AJ399" s="108" t="str">
        <f t="shared" si="561"/>
        <v/>
      </c>
      <c r="AK399" s="279" t="str">
        <f t="shared" si="560"/>
        <v/>
      </c>
    </row>
    <row r="400" spans="1:38" x14ac:dyDescent="0.2">
      <c r="A400" s="8" t="s">
        <v>163</v>
      </c>
      <c r="B400" s="9" t="s">
        <v>183</v>
      </c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  <c r="AB400" s="111"/>
      <c r="AC400" s="111"/>
      <c r="AD400" s="111"/>
      <c r="AE400" s="111"/>
      <c r="AF400" s="111"/>
      <c r="AG400" s="112"/>
      <c r="AH400" s="106">
        <f t="shared" si="558"/>
        <v>0</v>
      </c>
      <c r="AI400" s="107" t="str">
        <f t="shared" si="559"/>
        <v/>
      </c>
      <c r="AJ400" s="108" t="str">
        <f t="shared" si="561"/>
        <v/>
      </c>
      <c r="AK400" s="279" t="str">
        <f t="shared" si="560"/>
        <v/>
      </c>
    </row>
    <row r="401" spans="1:37" x14ac:dyDescent="0.2">
      <c r="A401" s="8" t="s">
        <v>162</v>
      </c>
      <c r="B401" s="9" t="s">
        <v>89</v>
      </c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  <c r="AB401" s="111"/>
      <c r="AC401" s="111"/>
      <c r="AD401" s="111"/>
      <c r="AE401" s="111"/>
      <c r="AF401" s="111"/>
      <c r="AG401" s="112"/>
      <c r="AH401" s="106">
        <f t="shared" si="558"/>
        <v>0</v>
      </c>
      <c r="AI401" s="107" t="str">
        <f t="shared" si="559"/>
        <v/>
      </c>
      <c r="AJ401" s="108" t="str">
        <f t="shared" si="561"/>
        <v/>
      </c>
      <c r="AK401" s="279" t="str">
        <f t="shared" si="560"/>
        <v/>
      </c>
    </row>
    <row r="402" spans="1:37" x14ac:dyDescent="0.2">
      <c r="A402" s="6" t="s">
        <v>161</v>
      </c>
      <c r="B402" s="7" t="s">
        <v>182</v>
      </c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  <c r="AB402" s="111"/>
      <c r="AC402" s="111"/>
      <c r="AD402" s="111"/>
      <c r="AE402" s="111"/>
      <c r="AF402" s="111"/>
      <c r="AG402" s="112"/>
      <c r="AH402" s="106">
        <f t="shared" si="558"/>
        <v>0</v>
      </c>
      <c r="AI402" s="107" t="str">
        <f t="shared" si="559"/>
        <v/>
      </c>
      <c r="AJ402" s="108" t="str">
        <f t="shared" si="561"/>
        <v/>
      </c>
      <c r="AK402" s="279" t="str">
        <f t="shared" si="560"/>
        <v/>
      </c>
    </row>
    <row r="403" spans="1:37" x14ac:dyDescent="0.2">
      <c r="A403" s="8" t="s">
        <v>164</v>
      </c>
      <c r="B403" s="9" t="s">
        <v>91</v>
      </c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1"/>
      <c r="AE403" s="111"/>
      <c r="AF403" s="111"/>
      <c r="AG403" s="112"/>
      <c r="AH403" s="106">
        <f t="shared" si="558"/>
        <v>0</v>
      </c>
      <c r="AI403" s="107" t="str">
        <f t="shared" si="559"/>
        <v/>
      </c>
      <c r="AJ403" s="108" t="str">
        <f t="shared" si="561"/>
        <v/>
      </c>
      <c r="AK403" s="279" t="str">
        <f t="shared" si="560"/>
        <v/>
      </c>
    </row>
    <row r="404" spans="1:37" x14ac:dyDescent="0.2">
      <c r="A404" s="6" t="s">
        <v>157</v>
      </c>
      <c r="B404" s="7" t="s">
        <v>180</v>
      </c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1"/>
      <c r="AE404" s="111"/>
      <c r="AF404" s="111"/>
      <c r="AG404" s="112"/>
      <c r="AH404" s="106">
        <f t="shared" si="558"/>
        <v>0</v>
      </c>
      <c r="AI404" s="107" t="str">
        <f t="shared" si="559"/>
        <v/>
      </c>
      <c r="AJ404" s="108" t="str">
        <f t="shared" si="561"/>
        <v/>
      </c>
      <c r="AK404" s="279" t="str">
        <f t="shared" si="560"/>
        <v/>
      </c>
    </row>
    <row r="405" spans="1:37" x14ac:dyDescent="0.2">
      <c r="A405" s="8" t="s">
        <v>165</v>
      </c>
      <c r="B405" s="9" t="s">
        <v>184</v>
      </c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1"/>
      <c r="AE405" s="111"/>
      <c r="AF405" s="111"/>
      <c r="AG405" s="112"/>
      <c r="AH405" s="106">
        <f t="shared" si="558"/>
        <v>0</v>
      </c>
      <c r="AI405" s="107" t="str">
        <f t="shared" si="559"/>
        <v/>
      </c>
      <c r="AJ405" s="108" t="str">
        <f t="shared" si="561"/>
        <v/>
      </c>
      <c r="AK405" s="279" t="str">
        <f t="shared" si="560"/>
        <v/>
      </c>
    </row>
    <row r="406" spans="1:37" x14ac:dyDescent="0.2">
      <c r="A406" s="8" t="s">
        <v>166</v>
      </c>
      <c r="B406" s="9" t="s">
        <v>185</v>
      </c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2"/>
      <c r="AH406" s="106">
        <f t="shared" si="558"/>
        <v>0</v>
      </c>
      <c r="AI406" s="107" t="str">
        <f t="shared" si="559"/>
        <v/>
      </c>
      <c r="AJ406" s="108" t="str">
        <f t="shared" si="561"/>
        <v/>
      </c>
      <c r="AK406" s="279" t="str">
        <f t="shared" si="560"/>
        <v/>
      </c>
    </row>
    <row r="407" spans="1:37" x14ac:dyDescent="0.2">
      <c r="A407" s="8" t="s">
        <v>171</v>
      </c>
      <c r="B407" s="9" t="s">
        <v>190</v>
      </c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111"/>
      <c r="AF407" s="111"/>
      <c r="AG407" s="112"/>
      <c r="AH407" s="106">
        <f t="shared" si="558"/>
        <v>0</v>
      </c>
      <c r="AI407" s="107" t="str">
        <f t="shared" si="559"/>
        <v/>
      </c>
      <c r="AJ407" s="108" t="str">
        <f t="shared" si="561"/>
        <v/>
      </c>
      <c r="AK407" s="279" t="str">
        <f t="shared" si="560"/>
        <v/>
      </c>
    </row>
    <row r="408" spans="1:37" x14ac:dyDescent="0.2">
      <c r="A408" s="8" t="s">
        <v>167</v>
      </c>
      <c r="B408" s="9" t="s">
        <v>186</v>
      </c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1"/>
      <c r="AE408" s="111"/>
      <c r="AF408" s="111"/>
      <c r="AG408" s="112"/>
      <c r="AH408" s="106">
        <f t="shared" si="558"/>
        <v>0</v>
      </c>
      <c r="AI408" s="107" t="str">
        <f t="shared" si="559"/>
        <v/>
      </c>
      <c r="AJ408" s="108" t="str">
        <f t="shared" si="561"/>
        <v/>
      </c>
      <c r="AK408" s="279" t="str">
        <f t="shared" si="560"/>
        <v/>
      </c>
    </row>
    <row r="409" spans="1:37" x14ac:dyDescent="0.2">
      <c r="A409" s="8" t="s">
        <v>168</v>
      </c>
      <c r="B409" s="9" t="s">
        <v>187</v>
      </c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111"/>
      <c r="AF409" s="111"/>
      <c r="AG409" s="112"/>
      <c r="AH409" s="106">
        <f t="shared" si="558"/>
        <v>0</v>
      </c>
      <c r="AI409" s="107" t="str">
        <f t="shared" si="559"/>
        <v/>
      </c>
      <c r="AJ409" s="108" t="str">
        <f t="shared" si="561"/>
        <v/>
      </c>
      <c r="AK409" s="279" t="str">
        <f t="shared" si="560"/>
        <v/>
      </c>
    </row>
    <row r="410" spans="1:37" x14ac:dyDescent="0.2">
      <c r="A410" s="8" t="s">
        <v>169</v>
      </c>
      <c r="B410" s="9" t="s">
        <v>188</v>
      </c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1"/>
      <c r="AE410" s="111"/>
      <c r="AF410" s="111"/>
      <c r="AG410" s="112"/>
      <c r="AH410" s="106">
        <f t="shared" si="558"/>
        <v>0</v>
      </c>
      <c r="AI410" s="107" t="str">
        <f t="shared" si="559"/>
        <v/>
      </c>
      <c r="AJ410" s="108" t="str">
        <f t="shared" si="561"/>
        <v/>
      </c>
      <c r="AK410" s="279" t="str">
        <f t="shared" si="560"/>
        <v/>
      </c>
    </row>
    <row r="411" spans="1:37" x14ac:dyDescent="0.2">
      <c r="A411" s="8" t="s">
        <v>170</v>
      </c>
      <c r="B411" s="9" t="s">
        <v>189</v>
      </c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111"/>
      <c r="AF411" s="111"/>
      <c r="AG411" s="112"/>
      <c r="AH411" s="106">
        <f t="shared" si="558"/>
        <v>0</v>
      </c>
      <c r="AI411" s="107" t="str">
        <f t="shared" si="559"/>
        <v/>
      </c>
      <c r="AJ411" s="108" t="str">
        <f t="shared" si="561"/>
        <v/>
      </c>
      <c r="AK411" s="279" t="str">
        <f t="shared" si="560"/>
        <v/>
      </c>
    </row>
    <row r="412" spans="1:37" x14ac:dyDescent="0.2">
      <c r="A412" s="8" t="s">
        <v>173</v>
      </c>
      <c r="B412" s="10" t="s">
        <v>192</v>
      </c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111"/>
      <c r="AF412" s="111"/>
      <c r="AG412" s="112"/>
      <c r="AH412" s="106">
        <f t="shared" si="558"/>
        <v>0</v>
      </c>
      <c r="AI412" s="107" t="str">
        <f t="shared" si="559"/>
        <v/>
      </c>
      <c r="AJ412" s="108" t="str">
        <f t="shared" si="561"/>
        <v/>
      </c>
      <c r="AK412" s="279" t="str">
        <f t="shared" si="560"/>
        <v/>
      </c>
    </row>
    <row r="413" spans="1:37" x14ac:dyDescent="0.2">
      <c r="A413" s="8" t="s">
        <v>172</v>
      </c>
      <c r="B413" s="9" t="s">
        <v>191</v>
      </c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  <c r="AB413" s="111"/>
      <c r="AC413" s="111"/>
      <c r="AD413" s="111"/>
      <c r="AE413" s="111"/>
      <c r="AF413" s="111"/>
      <c r="AG413" s="112"/>
      <c r="AH413" s="106">
        <f t="shared" si="558"/>
        <v>0</v>
      </c>
      <c r="AI413" s="107" t="str">
        <f t="shared" si="559"/>
        <v/>
      </c>
      <c r="AJ413" s="108" t="str">
        <f t="shared" si="561"/>
        <v/>
      </c>
      <c r="AK413" s="279" t="str">
        <f t="shared" si="560"/>
        <v/>
      </c>
    </row>
    <row r="414" spans="1:37" x14ac:dyDescent="0.2">
      <c r="A414" s="8" t="s">
        <v>174</v>
      </c>
      <c r="B414" s="10" t="s">
        <v>193</v>
      </c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111"/>
      <c r="AF414" s="111"/>
      <c r="AG414" s="112"/>
      <c r="AH414" s="106">
        <f t="shared" si="558"/>
        <v>0</v>
      </c>
      <c r="AI414" s="107" t="str">
        <f t="shared" si="559"/>
        <v/>
      </c>
      <c r="AJ414" s="108" t="str">
        <f t="shared" si="561"/>
        <v/>
      </c>
      <c r="AK414" s="279" t="str">
        <f t="shared" si="560"/>
        <v/>
      </c>
    </row>
    <row r="415" spans="1:37" x14ac:dyDescent="0.2">
      <c r="A415" s="8" t="s">
        <v>175</v>
      </c>
      <c r="B415" s="10" t="s">
        <v>194</v>
      </c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2"/>
      <c r="AH415" s="106">
        <f t="shared" si="558"/>
        <v>0</v>
      </c>
      <c r="AI415" s="107" t="str">
        <f t="shared" si="559"/>
        <v/>
      </c>
      <c r="AJ415" s="108" t="str">
        <f t="shared" si="561"/>
        <v/>
      </c>
      <c r="AK415" s="279" t="str">
        <f t="shared" si="560"/>
        <v/>
      </c>
    </row>
    <row r="416" spans="1:37" x14ac:dyDescent="0.2">
      <c r="A416" s="8" t="s">
        <v>176</v>
      </c>
      <c r="B416" s="10" t="s">
        <v>195</v>
      </c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  <c r="AB416" s="111"/>
      <c r="AC416" s="111"/>
      <c r="AD416" s="111"/>
      <c r="AE416" s="111"/>
      <c r="AF416" s="111"/>
      <c r="AG416" s="112"/>
      <c r="AH416" s="106">
        <f t="shared" si="558"/>
        <v>0</v>
      </c>
      <c r="AI416" s="107" t="str">
        <f t="shared" si="559"/>
        <v/>
      </c>
      <c r="AJ416" s="108" t="str">
        <f t="shared" si="561"/>
        <v/>
      </c>
      <c r="AK416" s="279" t="str">
        <f t="shared" si="560"/>
        <v/>
      </c>
    </row>
    <row r="417" spans="1:37" x14ac:dyDescent="0.2">
      <c r="A417" s="8" t="s">
        <v>178</v>
      </c>
      <c r="B417" s="10" t="s">
        <v>179</v>
      </c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  <c r="AA417" s="111"/>
      <c r="AB417" s="111"/>
      <c r="AC417" s="111"/>
      <c r="AD417" s="111"/>
      <c r="AE417" s="111"/>
      <c r="AF417" s="111"/>
      <c r="AG417" s="112"/>
      <c r="AH417" s="106">
        <f t="shared" si="558"/>
        <v>0</v>
      </c>
      <c r="AI417" s="107" t="str">
        <f t="shared" si="559"/>
        <v/>
      </c>
      <c r="AJ417" s="108" t="str">
        <f t="shared" si="561"/>
        <v/>
      </c>
      <c r="AK417" s="279" t="str">
        <f t="shared" si="560"/>
        <v/>
      </c>
    </row>
    <row r="418" spans="1:37" x14ac:dyDescent="0.2">
      <c r="A418" s="8" t="s">
        <v>177</v>
      </c>
      <c r="B418" s="10" t="s">
        <v>196</v>
      </c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  <c r="AB418" s="111"/>
      <c r="AC418" s="111"/>
      <c r="AD418" s="111"/>
      <c r="AE418" s="111"/>
      <c r="AF418" s="111"/>
      <c r="AG418" s="114"/>
      <c r="AH418" s="106">
        <f t="shared" si="558"/>
        <v>0</v>
      </c>
      <c r="AI418" s="107" t="str">
        <f t="shared" ref="AI418" si="562">IF(AH418=0,"",AH418/AH$419*100)</f>
        <v/>
      </c>
      <c r="AJ418" s="108" t="str">
        <f t="shared" ref="AJ418" si="563">IF(AH418=0,"",AI418*AJ$394/100)</f>
        <v/>
      </c>
      <c r="AK418" s="279" t="str">
        <f t="shared" ref="AK418" si="564">IF(AH418=0,"",AH418/AH$419)</f>
        <v/>
      </c>
    </row>
    <row r="419" spans="1:37" x14ac:dyDescent="0.2">
      <c r="B419" s="129" t="s">
        <v>29</v>
      </c>
      <c r="C419" s="117">
        <f>SUM(C396:C418)</f>
        <v>0</v>
      </c>
      <c r="D419" s="117">
        <f t="shared" ref="D419" si="565">SUM(D396:D418)</f>
        <v>0</v>
      </c>
      <c r="E419" s="117">
        <f t="shared" ref="E419" si="566">SUM(E396:E418)</f>
        <v>0</v>
      </c>
      <c r="F419" s="117">
        <f t="shared" ref="F419" si="567">SUM(F396:F418)</f>
        <v>0</v>
      </c>
      <c r="G419" s="117">
        <f t="shared" ref="G419" si="568">SUM(G396:G418)</f>
        <v>0</v>
      </c>
      <c r="H419" s="117">
        <f t="shared" ref="H419" si="569">SUM(H396:H418)</f>
        <v>0</v>
      </c>
      <c r="I419" s="117">
        <f t="shared" ref="I419" si="570">SUM(I396:I418)</f>
        <v>0</v>
      </c>
      <c r="J419" s="117">
        <f t="shared" ref="J419" si="571">SUM(J396:J418)</f>
        <v>0</v>
      </c>
      <c r="K419" s="117">
        <f t="shared" ref="K419" si="572">SUM(K396:K418)</f>
        <v>0</v>
      </c>
      <c r="L419" s="117">
        <f t="shared" ref="L419" si="573">SUM(L396:L418)</f>
        <v>0</v>
      </c>
      <c r="M419" s="117">
        <f t="shared" ref="M419" si="574">SUM(M396:M418)</f>
        <v>0</v>
      </c>
      <c r="N419" s="117">
        <f t="shared" ref="N419" si="575">SUM(N396:N418)</f>
        <v>0</v>
      </c>
      <c r="O419" s="117">
        <f t="shared" ref="O419" si="576">SUM(O396:O418)</f>
        <v>0</v>
      </c>
      <c r="P419" s="117">
        <f t="shared" ref="P419" si="577">SUM(P396:P418)</f>
        <v>0</v>
      </c>
      <c r="Q419" s="117">
        <f t="shared" ref="Q419" si="578">SUM(Q396:Q418)</f>
        <v>0</v>
      </c>
      <c r="R419" s="117">
        <f t="shared" ref="R419" si="579">SUM(R396:R418)</f>
        <v>0</v>
      </c>
      <c r="S419" s="117">
        <f t="shared" ref="S419" si="580">SUM(S396:S418)</f>
        <v>0</v>
      </c>
      <c r="T419" s="117">
        <f t="shared" ref="T419" si="581">SUM(T396:T418)</f>
        <v>0</v>
      </c>
      <c r="U419" s="117">
        <f t="shared" ref="U419" si="582">SUM(U396:U418)</f>
        <v>0</v>
      </c>
      <c r="V419" s="117">
        <f t="shared" ref="V419" si="583">SUM(V396:V418)</f>
        <v>0</v>
      </c>
      <c r="W419" s="117">
        <f t="shared" ref="W419" si="584">SUM(W396:W418)</f>
        <v>0</v>
      </c>
      <c r="X419" s="117">
        <f t="shared" ref="X419" si="585">SUM(X396:X418)</f>
        <v>0</v>
      </c>
      <c r="Y419" s="117">
        <f t="shared" ref="Y419" si="586">SUM(Y396:Y418)</f>
        <v>0</v>
      </c>
      <c r="Z419" s="117">
        <f t="shared" ref="Z419" si="587">SUM(Z396:Z418)</f>
        <v>0</v>
      </c>
      <c r="AA419" s="117">
        <f t="shared" ref="AA419" si="588">SUM(AA396:AA418)</f>
        <v>0</v>
      </c>
      <c r="AB419" s="117">
        <f t="shared" ref="AB419" si="589">SUM(AB396:AB418)</f>
        <v>0</v>
      </c>
      <c r="AC419" s="117">
        <f t="shared" ref="AC419" si="590">SUM(AC396:AC418)</f>
        <v>0</v>
      </c>
      <c r="AD419" s="117">
        <f t="shared" ref="AD419" si="591">SUM(AD396:AD418)</f>
        <v>0</v>
      </c>
      <c r="AE419" s="117">
        <f t="shared" ref="AE419" si="592">SUM(AE396:AE418)</f>
        <v>0</v>
      </c>
      <c r="AF419" s="117">
        <f t="shared" ref="AF419" si="593">SUM(AF396:AF418)</f>
        <v>0</v>
      </c>
      <c r="AG419" s="117">
        <f t="shared" ref="AG419" si="594">SUM(AG396:AG418)</f>
        <v>0</v>
      </c>
      <c r="AH419" s="117">
        <f t="shared" ref="AH419" si="595">SUM(AH396:AH418)</f>
        <v>0</v>
      </c>
      <c r="AI419" s="101" t="str">
        <f>IF(AJ419=AJ394,"ตรง","ไม่ตรง")</f>
        <v>ตรง</v>
      </c>
      <c r="AJ419" s="102">
        <f>SUM(AJ396:AJ417)</f>
        <v>0</v>
      </c>
      <c r="AK419" s="279">
        <f>SUM(AK396:AK417)</f>
        <v>0</v>
      </c>
    </row>
    <row r="421" spans="1:37" x14ac:dyDescent="0.2">
      <c r="A421" s="99">
        <v>16</v>
      </c>
      <c r="B421" s="100" t="e">
        <f>VLOOKUP(A421,'1ค่าแรงรายคน'!$A$2:$B$32,2,0)</f>
        <v>#N/A</v>
      </c>
      <c r="AI421" s="101" t="s">
        <v>112</v>
      </c>
      <c r="AJ421" s="102" t="s">
        <v>28</v>
      </c>
    </row>
    <row r="422" spans="1:37" x14ac:dyDescent="0.2">
      <c r="A422" s="381" t="s">
        <v>0</v>
      </c>
      <c r="B422" s="381" t="s">
        <v>1</v>
      </c>
      <c r="C422" s="383"/>
      <c r="D422" s="384"/>
      <c r="E422" s="384"/>
      <c r="F422" s="384"/>
      <c r="G422" s="384"/>
      <c r="H422" s="384"/>
      <c r="I422" s="384"/>
      <c r="J422" s="384"/>
      <c r="K422" s="384"/>
      <c r="L422" s="384"/>
      <c r="M422" s="384"/>
      <c r="N422" s="384"/>
      <c r="O422" s="384"/>
      <c r="P422" s="384"/>
      <c r="Q422" s="384"/>
      <c r="R422" s="384"/>
      <c r="S422" s="384"/>
      <c r="T422" s="384"/>
      <c r="U422" s="384"/>
      <c r="V422" s="384"/>
      <c r="W422" s="384"/>
      <c r="X422" s="384"/>
      <c r="Y422" s="384"/>
      <c r="Z422" s="384"/>
      <c r="AA422" s="384"/>
      <c r="AB422" s="384"/>
      <c r="AC422" s="384"/>
      <c r="AD422" s="384"/>
      <c r="AE422" s="384"/>
      <c r="AF422" s="384"/>
      <c r="AG422" s="384"/>
      <c r="AI422" s="102">
        <v>1</v>
      </c>
      <c r="AJ422" s="104">
        <f>+'1ค่าแรงรายคน'!C17</f>
        <v>0</v>
      </c>
    </row>
    <row r="423" spans="1:37" x14ac:dyDescent="0.2">
      <c r="A423" s="382"/>
      <c r="B423" s="382"/>
      <c r="C423" s="105">
        <v>1</v>
      </c>
      <c r="D423" s="105">
        <v>2</v>
      </c>
      <c r="E423" s="105">
        <v>3</v>
      </c>
      <c r="F423" s="105">
        <v>4</v>
      </c>
      <c r="G423" s="105">
        <v>5</v>
      </c>
      <c r="H423" s="105">
        <v>6</v>
      </c>
      <c r="I423" s="105">
        <v>7</v>
      </c>
      <c r="J423" s="105">
        <v>8</v>
      </c>
      <c r="K423" s="105">
        <v>9</v>
      </c>
      <c r="L423" s="105">
        <v>10</v>
      </c>
      <c r="M423" s="105">
        <v>11</v>
      </c>
      <c r="N423" s="105">
        <v>12</v>
      </c>
      <c r="O423" s="105">
        <v>13</v>
      </c>
      <c r="P423" s="105">
        <v>14</v>
      </c>
      <c r="Q423" s="105">
        <v>15</v>
      </c>
      <c r="R423" s="105">
        <v>16</v>
      </c>
      <c r="S423" s="105">
        <v>17</v>
      </c>
      <c r="T423" s="105">
        <v>18</v>
      </c>
      <c r="U423" s="105">
        <v>19</v>
      </c>
      <c r="V423" s="105">
        <v>20</v>
      </c>
      <c r="W423" s="105">
        <v>21</v>
      </c>
      <c r="X423" s="105">
        <v>22</v>
      </c>
      <c r="Y423" s="105">
        <v>23</v>
      </c>
      <c r="Z423" s="105">
        <v>24</v>
      </c>
      <c r="AA423" s="105">
        <v>25</v>
      </c>
      <c r="AB423" s="105">
        <v>26</v>
      </c>
      <c r="AC423" s="105">
        <v>27</v>
      </c>
      <c r="AD423" s="105">
        <v>28</v>
      </c>
      <c r="AE423" s="105">
        <v>29</v>
      </c>
      <c r="AF423" s="105">
        <v>30</v>
      </c>
      <c r="AG423" s="105"/>
      <c r="AH423" s="106" t="s">
        <v>29</v>
      </c>
      <c r="AI423" s="107" t="s">
        <v>30</v>
      </c>
      <c r="AJ423" s="108" t="s">
        <v>31</v>
      </c>
    </row>
    <row r="424" spans="1:37" x14ac:dyDescent="0.2">
      <c r="A424" s="6" t="s">
        <v>156</v>
      </c>
      <c r="B424" s="7" t="s">
        <v>85</v>
      </c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  <c r="AB424" s="111"/>
      <c r="AC424" s="111"/>
      <c r="AD424" s="111"/>
      <c r="AE424" s="111"/>
      <c r="AF424" s="111"/>
      <c r="AG424" s="112"/>
      <c r="AH424" s="106">
        <f t="shared" ref="AH424:AH446" si="596">SUM(C424:AG424)</f>
        <v>0</v>
      </c>
      <c r="AI424" s="107" t="str">
        <f t="shared" ref="AI424:AI445" si="597">IF(AH424=0,"",AH424/AH$447*100)</f>
        <v/>
      </c>
      <c r="AJ424" s="108" t="str">
        <f>IF(AH424=0,"",AI424*AJ$422/100)</f>
        <v/>
      </c>
      <c r="AK424" s="279" t="str">
        <f t="shared" ref="AK424:AK445" si="598">IF(AH424=0,"",AH424/AH$447)</f>
        <v/>
      </c>
    </row>
    <row r="425" spans="1:37" x14ac:dyDescent="0.2">
      <c r="A425" s="6" t="s">
        <v>160</v>
      </c>
      <c r="B425" s="7" t="s">
        <v>7</v>
      </c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  <c r="Z425" s="111"/>
      <c r="AA425" s="111"/>
      <c r="AB425" s="111"/>
      <c r="AC425" s="111"/>
      <c r="AD425" s="111"/>
      <c r="AE425" s="111"/>
      <c r="AF425" s="111"/>
      <c r="AG425" s="112"/>
      <c r="AH425" s="106">
        <f t="shared" si="596"/>
        <v>0</v>
      </c>
      <c r="AI425" s="107" t="str">
        <f t="shared" si="597"/>
        <v/>
      </c>
      <c r="AJ425" s="108" t="str">
        <f t="shared" ref="AJ425:AJ445" si="599">IF(AH425=0,"",AI425*AJ$422/100)</f>
        <v/>
      </c>
      <c r="AK425" s="279" t="str">
        <f t="shared" si="598"/>
        <v/>
      </c>
    </row>
    <row r="426" spans="1:37" x14ac:dyDescent="0.2">
      <c r="A426" s="6" t="s">
        <v>158</v>
      </c>
      <c r="B426" s="7" t="s">
        <v>181</v>
      </c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  <c r="Z426" s="111"/>
      <c r="AA426" s="111"/>
      <c r="AB426" s="111"/>
      <c r="AC426" s="111"/>
      <c r="AD426" s="111"/>
      <c r="AE426" s="111"/>
      <c r="AF426" s="111"/>
      <c r="AG426" s="112"/>
      <c r="AH426" s="106">
        <f t="shared" si="596"/>
        <v>0</v>
      </c>
      <c r="AI426" s="107" t="str">
        <f t="shared" si="597"/>
        <v/>
      </c>
      <c r="AJ426" s="108" t="str">
        <f t="shared" si="599"/>
        <v/>
      </c>
      <c r="AK426" s="279" t="str">
        <f t="shared" si="598"/>
        <v/>
      </c>
    </row>
    <row r="427" spans="1:37" x14ac:dyDescent="0.2">
      <c r="A427" s="6" t="s">
        <v>159</v>
      </c>
      <c r="B427" s="7" t="s">
        <v>8</v>
      </c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  <c r="Z427" s="111"/>
      <c r="AA427" s="111"/>
      <c r="AB427" s="111"/>
      <c r="AC427" s="111"/>
      <c r="AD427" s="111"/>
      <c r="AE427" s="111"/>
      <c r="AF427" s="111"/>
      <c r="AG427" s="112"/>
      <c r="AH427" s="106">
        <f t="shared" si="596"/>
        <v>0</v>
      </c>
      <c r="AI427" s="107" t="str">
        <f t="shared" si="597"/>
        <v/>
      </c>
      <c r="AJ427" s="108" t="str">
        <f t="shared" si="599"/>
        <v/>
      </c>
      <c r="AK427" s="279" t="str">
        <f t="shared" si="598"/>
        <v/>
      </c>
    </row>
    <row r="428" spans="1:37" x14ac:dyDescent="0.2">
      <c r="A428" s="8" t="s">
        <v>163</v>
      </c>
      <c r="B428" s="9" t="s">
        <v>183</v>
      </c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  <c r="Z428" s="111"/>
      <c r="AA428" s="111"/>
      <c r="AB428" s="111"/>
      <c r="AC428" s="111"/>
      <c r="AD428" s="111"/>
      <c r="AE428" s="111"/>
      <c r="AF428" s="111"/>
      <c r="AG428" s="112"/>
      <c r="AH428" s="106">
        <f t="shared" si="596"/>
        <v>0</v>
      </c>
      <c r="AI428" s="107" t="str">
        <f t="shared" si="597"/>
        <v/>
      </c>
      <c r="AJ428" s="108" t="str">
        <f t="shared" si="599"/>
        <v/>
      </c>
      <c r="AK428" s="279" t="str">
        <f t="shared" si="598"/>
        <v/>
      </c>
    </row>
    <row r="429" spans="1:37" x14ac:dyDescent="0.2">
      <c r="A429" s="8" t="s">
        <v>162</v>
      </c>
      <c r="B429" s="9" t="s">
        <v>89</v>
      </c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111"/>
      <c r="AF429" s="111"/>
      <c r="AG429" s="112"/>
      <c r="AH429" s="106">
        <f t="shared" si="596"/>
        <v>0</v>
      </c>
      <c r="AI429" s="107" t="str">
        <f t="shared" si="597"/>
        <v/>
      </c>
      <c r="AJ429" s="108" t="str">
        <f t="shared" si="599"/>
        <v/>
      </c>
      <c r="AK429" s="279" t="str">
        <f t="shared" si="598"/>
        <v/>
      </c>
    </row>
    <row r="430" spans="1:37" x14ac:dyDescent="0.2">
      <c r="A430" s="6" t="s">
        <v>161</v>
      </c>
      <c r="B430" s="7" t="s">
        <v>182</v>
      </c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  <c r="Z430" s="111"/>
      <c r="AA430" s="111"/>
      <c r="AB430" s="111"/>
      <c r="AC430" s="111"/>
      <c r="AD430" s="111"/>
      <c r="AE430" s="111"/>
      <c r="AF430" s="111"/>
      <c r="AG430" s="112"/>
      <c r="AH430" s="106">
        <f t="shared" si="596"/>
        <v>0</v>
      </c>
      <c r="AI430" s="107" t="str">
        <f t="shared" si="597"/>
        <v/>
      </c>
      <c r="AJ430" s="108" t="str">
        <f t="shared" si="599"/>
        <v/>
      </c>
      <c r="AK430" s="279" t="str">
        <f t="shared" si="598"/>
        <v/>
      </c>
    </row>
    <row r="431" spans="1:37" x14ac:dyDescent="0.2">
      <c r="A431" s="8" t="s">
        <v>164</v>
      </c>
      <c r="B431" s="9" t="s">
        <v>91</v>
      </c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  <c r="Z431" s="111"/>
      <c r="AA431" s="111"/>
      <c r="AB431" s="111"/>
      <c r="AC431" s="111"/>
      <c r="AD431" s="111"/>
      <c r="AE431" s="111"/>
      <c r="AF431" s="111"/>
      <c r="AG431" s="112"/>
      <c r="AH431" s="106">
        <f t="shared" si="596"/>
        <v>0</v>
      </c>
      <c r="AI431" s="107" t="str">
        <f t="shared" si="597"/>
        <v/>
      </c>
      <c r="AJ431" s="108" t="str">
        <f t="shared" si="599"/>
        <v/>
      </c>
      <c r="AK431" s="279" t="str">
        <f t="shared" si="598"/>
        <v/>
      </c>
    </row>
    <row r="432" spans="1:37" x14ac:dyDescent="0.2">
      <c r="A432" s="6" t="s">
        <v>157</v>
      </c>
      <c r="B432" s="7" t="s">
        <v>180</v>
      </c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111"/>
      <c r="AF432" s="111"/>
      <c r="AG432" s="112"/>
      <c r="AH432" s="106">
        <f t="shared" si="596"/>
        <v>0</v>
      </c>
      <c r="AI432" s="107" t="str">
        <f t="shared" si="597"/>
        <v/>
      </c>
      <c r="AJ432" s="108" t="str">
        <f t="shared" si="599"/>
        <v/>
      </c>
      <c r="AK432" s="279" t="str">
        <f t="shared" si="598"/>
        <v/>
      </c>
    </row>
    <row r="433" spans="1:37" x14ac:dyDescent="0.2">
      <c r="A433" s="8" t="s">
        <v>165</v>
      </c>
      <c r="B433" s="9" t="s">
        <v>184</v>
      </c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2"/>
      <c r="AH433" s="106">
        <f t="shared" si="596"/>
        <v>0</v>
      </c>
      <c r="AI433" s="107" t="str">
        <f t="shared" si="597"/>
        <v/>
      </c>
      <c r="AJ433" s="108" t="str">
        <f t="shared" si="599"/>
        <v/>
      </c>
      <c r="AK433" s="279" t="str">
        <f t="shared" si="598"/>
        <v/>
      </c>
    </row>
    <row r="434" spans="1:37" x14ac:dyDescent="0.2">
      <c r="A434" s="8" t="s">
        <v>166</v>
      </c>
      <c r="B434" s="9" t="s">
        <v>185</v>
      </c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2"/>
      <c r="AH434" s="106">
        <f t="shared" si="596"/>
        <v>0</v>
      </c>
      <c r="AI434" s="107" t="str">
        <f t="shared" si="597"/>
        <v/>
      </c>
      <c r="AJ434" s="108" t="str">
        <f t="shared" si="599"/>
        <v/>
      </c>
      <c r="AK434" s="279" t="str">
        <f t="shared" si="598"/>
        <v/>
      </c>
    </row>
    <row r="435" spans="1:37" x14ac:dyDescent="0.2">
      <c r="A435" s="8" t="s">
        <v>171</v>
      </c>
      <c r="B435" s="9" t="s">
        <v>190</v>
      </c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  <c r="Z435" s="111"/>
      <c r="AA435" s="111"/>
      <c r="AB435" s="111"/>
      <c r="AC435" s="111"/>
      <c r="AD435" s="111"/>
      <c r="AE435" s="111"/>
      <c r="AF435" s="111"/>
      <c r="AG435" s="112"/>
      <c r="AH435" s="106">
        <f t="shared" si="596"/>
        <v>0</v>
      </c>
      <c r="AI435" s="107" t="str">
        <f t="shared" si="597"/>
        <v/>
      </c>
      <c r="AJ435" s="108" t="str">
        <f t="shared" si="599"/>
        <v/>
      </c>
      <c r="AK435" s="279" t="str">
        <f t="shared" si="598"/>
        <v/>
      </c>
    </row>
    <row r="436" spans="1:37" x14ac:dyDescent="0.2">
      <c r="A436" s="8" t="s">
        <v>167</v>
      </c>
      <c r="B436" s="9" t="s">
        <v>186</v>
      </c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2"/>
      <c r="AH436" s="106">
        <f t="shared" si="596"/>
        <v>0</v>
      </c>
      <c r="AI436" s="107" t="str">
        <f t="shared" si="597"/>
        <v/>
      </c>
      <c r="AJ436" s="108" t="str">
        <f t="shared" si="599"/>
        <v/>
      </c>
      <c r="AK436" s="279" t="str">
        <f t="shared" si="598"/>
        <v/>
      </c>
    </row>
    <row r="437" spans="1:37" x14ac:dyDescent="0.2">
      <c r="A437" s="8" t="s">
        <v>168</v>
      </c>
      <c r="B437" s="9" t="s">
        <v>187</v>
      </c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111"/>
      <c r="AF437" s="111"/>
      <c r="AG437" s="112"/>
      <c r="AH437" s="106">
        <f t="shared" si="596"/>
        <v>0</v>
      </c>
      <c r="AI437" s="107" t="str">
        <f t="shared" si="597"/>
        <v/>
      </c>
      <c r="AJ437" s="108" t="str">
        <f t="shared" si="599"/>
        <v/>
      </c>
      <c r="AK437" s="279" t="str">
        <f t="shared" si="598"/>
        <v/>
      </c>
    </row>
    <row r="438" spans="1:37" x14ac:dyDescent="0.2">
      <c r="A438" s="8" t="s">
        <v>169</v>
      </c>
      <c r="B438" s="9" t="s">
        <v>188</v>
      </c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111"/>
      <c r="AF438" s="111"/>
      <c r="AG438" s="112"/>
      <c r="AH438" s="106">
        <f t="shared" si="596"/>
        <v>0</v>
      </c>
      <c r="AI438" s="107" t="str">
        <f t="shared" si="597"/>
        <v/>
      </c>
      <c r="AJ438" s="108" t="str">
        <f t="shared" si="599"/>
        <v/>
      </c>
      <c r="AK438" s="279" t="str">
        <f t="shared" si="598"/>
        <v/>
      </c>
    </row>
    <row r="439" spans="1:37" x14ac:dyDescent="0.2">
      <c r="A439" s="8" t="s">
        <v>170</v>
      </c>
      <c r="B439" s="9" t="s">
        <v>189</v>
      </c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111"/>
      <c r="AF439" s="111"/>
      <c r="AG439" s="112"/>
      <c r="AH439" s="106">
        <f t="shared" si="596"/>
        <v>0</v>
      </c>
      <c r="AI439" s="107" t="str">
        <f t="shared" si="597"/>
        <v/>
      </c>
      <c r="AJ439" s="108" t="str">
        <f t="shared" si="599"/>
        <v/>
      </c>
      <c r="AK439" s="279" t="str">
        <f t="shared" si="598"/>
        <v/>
      </c>
    </row>
    <row r="440" spans="1:37" x14ac:dyDescent="0.2">
      <c r="A440" s="8" t="s">
        <v>173</v>
      </c>
      <c r="B440" s="10" t="s">
        <v>192</v>
      </c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111"/>
      <c r="AF440" s="111"/>
      <c r="AG440" s="112"/>
      <c r="AH440" s="106">
        <f t="shared" si="596"/>
        <v>0</v>
      </c>
      <c r="AI440" s="107" t="str">
        <f t="shared" si="597"/>
        <v/>
      </c>
      <c r="AJ440" s="108" t="str">
        <f t="shared" si="599"/>
        <v/>
      </c>
      <c r="AK440" s="279" t="str">
        <f t="shared" si="598"/>
        <v/>
      </c>
    </row>
    <row r="441" spans="1:37" x14ac:dyDescent="0.2">
      <c r="A441" s="8" t="s">
        <v>172</v>
      </c>
      <c r="B441" s="9" t="s">
        <v>191</v>
      </c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  <c r="AA441" s="111"/>
      <c r="AB441" s="111"/>
      <c r="AC441" s="111"/>
      <c r="AD441" s="111"/>
      <c r="AE441" s="111"/>
      <c r="AF441" s="111"/>
      <c r="AG441" s="112"/>
      <c r="AH441" s="106">
        <f t="shared" si="596"/>
        <v>0</v>
      </c>
      <c r="AI441" s="107" t="str">
        <f t="shared" si="597"/>
        <v/>
      </c>
      <c r="AJ441" s="108" t="str">
        <f t="shared" si="599"/>
        <v/>
      </c>
      <c r="AK441" s="279" t="str">
        <f t="shared" si="598"/>
        <v/>
      </c>
    </row>
    <row r="442" spans="1:37" x14ac:dyDescent="0.2">
      <c r="A442" s="8" t="s">
        <v>174</v>
      </c>
      <c r="B442" s="10" t="s">
        <v>193</v>
      </c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  <c r="AA442" s="111"/>
      <c r="AB442" s="111"/>
      <c r="AC442" s="111"/>
      <c r="AD442" s="111"/>
      <c r="AE442" s="111"/>
      <c r="AF442" s="111"/>
      <c r="AG442" s="112"/>
      <c r="AH442" s="106">
        <f t="shared" si="596"/>
        <v>0</v>
      </c>
      <c r="AI442" s="107" t="str">
        <f t="shared" si="597"/>
        <v/>
      </c>
      <c r="AJ442" s="108" t="str">
        <f t="shared" si="599"/>
        <v/>
      </c>
      <c r="AK442" s="279" t="str">
        <f t="shared" si="598"/>
        <v/>
      </c>
    </row>
    <row r="443" spans="1:37" x14ac:dyDescent="0.2">
      <c r="A443" s="8" t="s">
        <v>175</v>
      </c>
      <c r="B443" s="10" t="s">
        <v>194</v>
      </c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  <c r="AA443" s="111"/>
      <c r="AB443" s="111"/>
      <c r="AC443" s="111"/>
      <c r="AD443" s="111"/>
      <c r="AE443" s="111"/>
      <c r="AF443" s="111"/>
      <c r="AG443" s="112"/>
      <c r="AH443" s="106">
        <f t="shared" si="596"/>
        <v>0</v>
      </c>
      <c r="AI443" s="107" t="str">
        <f t="shared" si="597"/>
        <v/>
      </c>
      <c r="AJ443" s="108" t="str">
        <f t="shared" si="599"/>
        <v/>
      </c>
      <c r="AK443" s="279" t="str">
        <f t="shared" si="598"/>
        <v/>
      </c>
    </row>
    <row r="444" spans="1:37" x14ac:dyDescent="0.2">
      <c r="A444" s="8" t="s">
        <v>176</v>
      </c>
      <c r="B444" s="10" t="s">
        <v>195</v>
      </c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  <c r="AA444" s="111"/>
      <c r="AB444" s="111"/>
      <c r="AC444" s="111"/>
      <c r="AD444" s="111"/>
      <c r="AE444" s="111"/>
      <c r="AF444" s="111"/>
      <c r="AG444" s="112"/>
      <c r="AH444" s="106">
        <f t="shared" si="596"/>
        <v>0</v>
      </c>
      <c r="AI444" s="107" t="str">
        <f t="shared" si="597"/>
        <v/>
      </c>
      <c r="AJ444" s="108" t="str">
        <f t="shared" si="599"/>
        <v/>
      </c>
      <c r="AK444" s="279" t="str">
        <f t="shared" si="598"/>
        <v/>
      </c>
    </row>
    <row r="445" spans="1:37" x14ac:dyDescent="0.2">
      <c r="A445" s="8" t="s">
        <v>178</v>
      </c>
      <c r="B445" s="10" t="s">
        <v>179</v>
      </c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111"/>
      <c r="AF445" s="111"/>
      <c r="AG445" s="112"/>
      <c r="AH445" s="106">
        <f t="shared" si="596"/>
        <v>0</v>
      </c>
      <c r="AI445" s="107" t="str">
        <f t="shared" si="597"/>
        <v/>
      </c>
      <c r="AJ445" s="108" t="str">
        <f t="shared" si="599"/>
        <v/>
      </c>
      <c r="AK445" s="279" t="str">
        <f t="shared" si="598"/>
        <v/>
      </c>
    </row>
    <row r="446" spans="1:37" x14ac:dyDescent="0.2">
      <c r="A446" s="8" t="s">
        <v>177</v>
      </c>
      <c r="B446" s="10" t="s">
        <v>196</v>
      </c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  <c r="AA446" s="111"/>
      <c r="AB446" s="111"/>
      <c r="AC446" s="111"/>
      <c r="AD446" s="111"/>
      <c r="AE446" s="111"/>
      <c r="AF446" s="111"/>
      <c r="AG446" s="114"/>
      <c r="AH446" s="106">
        <f t="shared" si="596"/>
        <v>0</v>
      </c>
      <c r="AI446" s="107" t="str">
        <f t="shared" ref="AI446" si="600">IF(AH446=0,"",AH446/AH$447*100)</f>
        <v/>
      </c>
      <c r="AJ446" s="108" t="str">
        <f t="shared" ref="AJ446" si="601">IF(AH446=0,"",AI446*AJ$422/100)</f>
        <v/>
      </c>
      <c r="AK446" s="279" t="str">
        <f t="shared" ref="AK446" si="602">IF(AH446=0,"",AH446/AH$447)</f>
        <v/>
      </c>
    </row>
    <row r="447" spans="1:37" x14ac:dyDescent="0.2">
      <c r="B447" s="129" t="s">
        <v>29</v>
      </c>
      <c r="C447" s="117">
        <f>SUM(C424:C446)</f>
        <v>0</v>
      </c>
      <c r="D447" s="117">
        <f t="shared" ref="D447" si="603">SUM(D424:D446)</f>
        <v>0</v>
      </c>
      <c r="E447" s="117">
        <f t="shared" ref="E447" si="604">SUM(E424:E446)</f>
        <v>0</v>
      </c>
      <c r="F447" s="117">
        <f t="shared" ref="F447" si="605">SUM(F424:F446)</f>
        <v>0</v>
      </c>
      <c r="G447" s="117">
        <f t="shared" ref="G447" si="606">SUM(G424:G446)</f>
        <v>0</v>
      </c>
      <c r="H447" s="117">
        <f t="shared" ref="H447" si="607">SUM(H424:H446)</f>
        <v>0</v>
      </c>
      <c r="I447" s="117">
        <f t="shared" ref="I447" si="608">SUM(I424:I446)</f>
        <v>0</v>
      </c>
      <c r="J447" s="117">
        <f t="shared" ref="J447" si="609">SUM(J424:J446)</f>
        <v>0</v>
      </c>
      <c r="K447" s="117">
        <f t="shared" ref="K447" si="610">SUM(K424:K446)</f>
        <v>0</v>
      </c>
      <c r="L447" s="117">
        <f t="shared" ref="L447" si="611">SUM(L424:L446)</f>
        <v>0</v>
      </c>
      <c r="M447" s="117">
        <f t="shared" ref="M447" si="612">SUM(M424:M446)</f>
        <v>0</v>
      </c>
      <c r="N447" s="117">
        <f t="shared" ref="N447" si="613">SUM(N424:N446)</f>
        <v>0</v>
      </c>
      <c r="O447" s="117">
        <f t="shared" ref="O447" si="614">SUM(O424:O446)</f>
        <v>0</v>
      </c>
      <c r="P447" s="117">
        <f t="shared" ref="P447" si="615">SUM(P424:P446)</f>
        <v>0</v>
      </c>
      <c r="Q447" s="117">
        <f t="shared" ref="Q447" si="616">SUM(Q424:Q446)</f>
        <v>0</v>
      </c>
      <c r="R447" s="117">
        <f t="shared" ref="R447" si="617">SUM(R424:R446)</f>
        <v>0</v>
      </c>
      <c r="S447" s="117">
        <f t="shared" ref="S447" si="618">SUM(S424:S446)</f>
        <v>0</v>
      </c>
      <c r="T447" s="117">
        <f t="shared" ref="T447" si="619">SUM(T424:T446)</f>
        <v>0</v>
      </c>
      <c r="U447" s="117">
        <f t="shared" ref="U447" si="620">SUM(U424:U446)</f>
        <v>0</v>
      </c>
      <c r="V447" s="117">
        <f t="shared" ref="V447" si="621">SUM(V424:V446)</f>
        <v>0</v>
      </c>
      <c r="W447" s="117">
        <f t="shared" ref="W447" si="622">SUM(W424:W446)</f>
        <v>0</v>
      </c>
      <c r="X447" s="117">
        <f t="shared" ref="X447" si="623">SUM(X424:X446)</f>
        <v>0</v>
      </c>
      <c r="Y447" s="117">
        <f t="shared" ref="Y447" si="624">SUM(Y424:Y446)</f>
        <v>0</v>
      </c>
      <c r="Z447" s="117">
        <f t="shared" ref="Z447" si="625">SUM(Z424:Z446)</f>
        <v>0</v>
      </c>
      <c r="AA447" s="117">
        <f t="shared" ref="AA447" si="626">SUM(AA424:AA446)</f>
        <v>0</v>
      </c>
      <c r="AB447" s="117">
        <f t="shared" ref="AB447" si="627">SUM(AB424:AB446)</f>
        <v>0</v>
      </c>
      <c r="AC447" s="117">
        <f t="shared" ref="AC447" si="628">SUM(AC424:AC446)</f>
        <v>0</v>
      </c>
      <c r="AD447" s="117">
        <f t="shared" ref="AD447" si="629">SUM(AD424:AD446)</f>
        <v>0</v>
      </c>
      <c r="AE447" s="117">
        <f t="shared" ref="AE447" si="630">SUM(AE424:AE446)</f>
        <v>0</v>
      </c>
      <c r="AF447" s="117">
        <f t="shared" ref="AF447" si="631">SUM(AF424:AF446)</f>
        <v>0</v>
      </c>
      <c r="AG447" s="117">
        <f t="shared" ref="AG447" si="632">SUM(AG424:AG446)</f>
        <v>0</v>
      </c>
      <c r="AH447" s="117">
        <f t="shared" ref="AH447" si="633">SUM(AH424:AH446)</f>
        <v>0</v>
      </c>
      <c r="AI447" s="101" t="str">
        <f>IF(AJ447=AJ422,"ตรง","ไม่ตรง")</f>
        <v>ตรง</v>
      </c>
      <c r="AJ447" s="102">
        <f>SUM(AJ424:AJ445)</f>
        <v>0</v>
      </c>
      <c r="AK447" s="279">
        <f>SUM(AK424:AK445)</f>
        <v>0</v>
      </c>
    </row>
    <row r="449" spans="1:37" x14ac:dyDescent="0.2">
      <c r="A449" s="99">
        <v>17</v>
      </c>
      <c r="B449" s="100" t="e">
        <f>VLOOKUP(A449,'1ค่าแรงรายคน'!$A$2:$B$32,2,0)</f>
        <v>#N/A</v>
      </c>
      <c r="AI449" s="101" t="s">
        <v>113</v>
      </c>
      <c r="AJ449" s="102" t="s">
        <v>28</v>
      </c>
    </row>
    <row r="450" spans="1:37" x14ac:dyDescent="0.2">
      <c r="A450" s="381" t="s">
        <v>0</v>
      </c>
      <c r="B450" s="381" t="s">
        <v>1</v>
      </c>
      <c r="C450" s="383"/>
      <c r="D450" s="384"/>
      <c r="E450" s="384"/>
      <c r="F450" s="384"/>
      <c r="G450" s="384"/>
      <c r="H450" s="384"/>
      <c r="I450" s="384"/>
      <c r="J450" s="384"/>
      <c r="K450" s="384"/>
      <c r="L450" s="384"/>
      <c r="M450" s="384"/>
      <c r="N450" s="384"/>
      <c r="O450" s="384"/>
      <c r="P450" s="384"/>
      <c r="Q450" s="384"/>
      <c r="R450" s="384"/>
      <c r="S450" s="384"/>
      <c r="T450" s="384"/>
      <c r="U450" s="384"/>
      <c r="V450" s="384"/>
      <c r="W450" s="384"/>
      <c r="X450" s="384"/>
      <c r="Y450" s="384"/>
      <c r="Z450" s="384"/>
      <c r="AA450" s="384"/>
      <c r="AB450" s="384"/>
      <c r="AC450" s="384"/>
      <c r="AD450" s="384"/>
      <c r="AE450" s="384"/>
      <c r="AF450" s="384"/>
      <c r="AG450" s="384"/>
      <c r="AI450" s="102">
        <v>1</v>
      </c>
      <c r="AJ450" s="104">
        <f>+'1ค่าแรงรายคน'!C18</f>
        <v>0</v>
      </c>
    </row>
    <row r="451" spans="1:37" x14ac:dyDescent="0.2">
      <c r="A451" s="382"/>
      <c r="B451" s="382"/>
      <c r="C451" s="105">
        <v>1</v>
      </c>
      <c r="D451" s="105">
        <v>2</v>
      </c>
      <c r="E451" s="105">
        <v>3</v>
      </c>
      <c r="F451" s="105">
        <v>4</v>
      </c>
      <c r="G451" s="105">
        <v>5</v>
      </c>
      <c r="H451" s="105">
        <v>6</v>
      </c>
      <c r="I451" s="105">
        <v>7</v>
      </c>
      <c r="J451" s="105">
        <v>8</v>
      </c>
      <c r="K451" s="105">
        <v>9</v>
      </c>
      <c r="L451" s="105">
        <v>10</v>
      </c>
      <c r="M451" s="105">
        <v>11</v>
      </c>
      <c r="N451" s="105">
        <v>12</v>
      </c>
      <c r="O451" s="105">
        <v>13</v>
      </c>
      <c r="P451" s="105">
        <v>14</v>
      </c>
      <c r="Q451" s="105">
        <v>15</v>
      </c>
      <c r="R451" s="105">
        <v>16</v>
      </c>
      <c r="S451" s="105">
        <v>17</v>
      </c>
      <c r="T451" s="105">
        <v>18</v>
      </c>
      <c r="U451" s="105">
        <v>19</v>
      </c>
      <c r="V451" s="105">
        <v>20</v>
      </c>
      <c r="W451" s="105">
        <v>21</v>
      </c>
      <c r="X451" s="105">
        <v>22</v>
      </c>
      <c r="Y451" s="105">
        <v>23</v>
      </c>
      <c r="Z451" s="105">
        <v>24</v>
      </c>
      <c r="AA451" s="105">
        <v>25</v>
      </c>
      <c r="AB451" s="105">
        <v>26</v>
      </c>
      <c r="AC451" s="105">
        <v>27</v>
      </c>
      <c r="AD451" s="105">
        <v>28</v>
      </c>
      <c r="AE451" s="105">
        <v>29</v>
      </c>
      <c r="AF451" s="105">
        <v>30</v>
      </c>
      <c r="AG451" s="105"/>
      <c r="AH451" s="106" t="s">
        <v>29</v>
      </c>
      <c r="AI451" s="107" t="s">
        <v>30</v>
      </c>
      <c r="AJ451" s="108" t="s">
        <v>31</v>
      </c>
    </row>
    <row r="452" spans="1:37" x14ac:dyDescent="0.2">
      <c r="A452" s="6" t="s">
        <v>156</v>
      </c>
      <c r="B452" s="7" t="s">
        <v>85</v>
      </c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111"/>
      <c r="AF452" s="111"/>
      <c r="AG452" s="112"/>
      <c r="AH452" s="106">
        <f t="shared" ref="AH452:AH474" si="634">SUM(C452:AG452)</f>
        <v>0</v>
      </c>
      <c r="AI452" s="107" t="str">
        <f t="shared" ref="AI452:AI473" si="635">IF(AH452=0,"",AH452/AH$475*100)</f>
        <v/>
      </c>
      <c r="AJ452" s="108" t="str">
        <f>IF(AH452=0,"",AI452*AJ$450/100)</f>
        <v/>
      </c>
      <c r="AK452" s="279" t="str">
        <f t="shared" ref="AK452:AK473" si="636">IF(AH452=0,"",AH452/AH$475)</f>
        <v/>
      </c>
    </row>
    <row r="453" spans="1:37" x14ac:dyDescent="0.2">
      <c r="A453" s="6" t="s">
        <v>160</v>
      </c>
      <c r="B453" s="7" t="s">
        <v>7</v>
      </c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111"/>
      <c r="AF453" s="111"/>
      <c r="AG453" s="112"/>
      <c r="AH453" s="106">
        <f t="shared" si="634"/>
        <v>0</v>
      </c>
      <c r="AI453" s="107" t="str">
        <f t="shared" si="635"/>
        <v/>
      </c>
      <c r="AJ453" s="108" t="str">
        <f t="shared" ref="AJ453:AJ473" si="637">IF(AH453=0,"",AI453*AJ$450/100)</f>
        <v/>
      </c>
      <c r="AK453" s="279" t="str">
        <f t="shared" si="636"/>
        <v/>
      </c>
    </row>
    <row r="454" spans="1:37" x14ac:dyDescent="0.2">
      <c r="A454" s="6" t="s">
        <v>158</v>
      </c>
      <c r="B454" s="7" t="s">
        <v>181</v>
      </c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111"/>
      <c r="AF454" s="111"/>
      <c r="AG454" s="112"/>
      <c r="AH454" s="106">
        <f t="shared" si="634"/>
        <v>0</v>
      </c>
      <c r="AI454" s="107" t="str">
        <f t="shared" si="635"/>
        <v/>
      </c>
      <c r="AJ454" s="108" t="str">
        <f t="shared" si="637"/>
        <v/>
      </c>
      <c r="AK454" s="279" t="str">
        <f t="shared" si="636"/>
        <v/>
      </c>
    </row>
    <row r="455" spans="1:37" x14ac:dyDescent="0.2">
      <c r="A455" s="6" t="s">
        <v>159</v>
      </c>
      <c r="B455" s="7" t="s">
        <v>8</v>
      </c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111"/>
      <c r="AF455" s="111"/>
      <c r="AG455" s="112"/>
      <c r="AH455" s="106">
        <f t="shared" si="634"/>
        <v>0</v>
      </c>
      <c r="AI455" s="107" t="str">
        <f t="shared" si="635"/>
        <v/>
      </c>
      <c r="AJ455" s="108" t="str">
        <f t="shared" si="637"/>
        <v/>
      </c>
      <c r="AK455" s="279" t="str">
        <f t="shared" si="636"/>
        <v/>
      </c>
    </row>
    <row r="456" spans="1:37" x14ac:dyDescent="0.2">
      <c r="A456" s="8" t="s">
        <v>163</v>
      </c>
      <c r="B456" s="9" t="s">
        <v>183</v>
      </c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  <c r="AA456" s="111"/>
      <c r="AB456" s="111"/>
      <c r="AC456" s="111"/>
      <c r="AD456" s="111"/>
      <c r="AE456" s="111"/>
      <c r="AF456" s="111"/>
      <c r="AG456" s="112"/>
      <c r="AH456" s="106">
        <f t="shared" si="634"/>
        <v>0</v>
      </c>
      <c r="AI456" s="107" t="str">
        <f t="shared" si="635"/>
        <v/>
      </c>
      <c r="AJ456" s="108" t="str">
        <f t="shared" si="637"/>
        <v/>
      </c>
      <c r="AK456" s="279" t="str">
        <f t="shared" si="636"/>
        <v/>
      </c>
    </row>
    <row r="457" spans="1:37" x14ac:dyDescent="0.2">
      <c r="A457" s="8" t="s">
        <v>162</v>
      </c>
      <c r="B457" s="9" t="s">
        <v>89</v>
      </c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111"/>
      <c r="AF457" s="111"/>
      <c r="AG457" s="112"/>
      <c r="AH457" s="106">
        <f t="shared" si="634"/>
        <v>0</v>
      </c>
      <c r="AI457" s="107" t="str">
        <f t="shared" si="635"/>
        <v/>
      </c>
      <c r="AJ457" s="108" t="str">
        <f t="shared" si="637"/>
        <v/>
      </c>
      <c r="AK457" s="279" t="str">
        <f t="shared" si="636"/>
        <v/>
      </c>
    </row>
    <row r="458" spans="1:37" x14ac:dyDescent="0.2">
      <c r="A458" s="6" t="s">
        <v>161</v>
      </c>
      <c r="B458" s="7" t="s">
        <v>182</v>
      </c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111"/>
      <c r="AF458" s="111"/>
      <c r="AG458" s="112"/>
      <c r="AH458" s="106">
        <f t="shared" si="634"/>
        <v>0</v>
      </c>
      <c r="AI458" s="107" t="str">
        <f t="shared" si="635"/>
        <v/>
      </c>
      <c r="AJ458" s="108" t="str">
        <f t="shared" si="637"/>
        <v/>
      </c>
      <c r="AK458" s="279" t="str">
        <f t="shared" si="636"/>
        <v/>
      </c>
    </row>
    <row r="459" spans="1:37" x14ac:dyDescent="0.2">
      <c r="A459" s="8" t="s">
        <v>164</v>
      </c>
      <c r="B459" s="9" t="s">
        <v>91</v>
      </c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2"/>
      <c r="AH459" s="106">
        <f t="shared" si="634"/>
        <v>0</v>
      </c>
      <c r="AI459" s="107" t="str">
        <f t="shared" si="635"/>
        <v/>
      </c>
      <c r="AJ459" s="108" t="str">
        <f t="shared" si="637"/>
        <v/>
      </c>
      <c r="AK459" s="279" t="str">
        <f t="shared" si="636"/>
        <v/>
      </c>
    </row>
    <row r="460" spans="1:37" x14ac:dyDescent="0.2">
      <c r="A460" s="6" t="s">
        <v>157</v>
      </c>
      <c r="B460" s="7" t="s">
        <v>180</v>
      </c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2"/>
      <c r="AH460" s="106">
        <f t="shared" si="634"/>
        <v>0</v>
      </c>
      <c r="AI460" s="107" t="str">
        <f t="shared" si="635"/>
        <v/>
      </c>
      <c r="AJ460" s="108" t="str">
        <f t="shared" si="637"/>
        <v/>
      </c>
      <c r="AK460" s="279" t="str">
        <f t="shared" si="636"/>
        <v/>
      </c>
    </row>
    <row r="461" spans="1:37" x14ac:dyDescent="0.2">
      <c r="A461" s="8" t="s">
        <v>165</v>
      </c>
      <c r="B461" s="9" t="s">
        <v>184</v>
      </c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2"/>
      <c r="AH461" s="106">
        <f t="shared" si="634"/>
        <v>0</v>
      </c>
      <c r="AI461" s="107" t="str">
        <f t="shared" si="635"/>
        <v/>
      </c>
      <c r="AJ461" s="108" t="str">
        <f t="shared" si="637"/>
        <v/>
      </c>
      <c r="AK461" s="279" t="str">
        <f t="shared" si="636"/>
        <v/>
      </c>
    </row>
    <row r="462" spans="1:37" x14ac:dyDescent="0.2">
      <c r="A462" s="8" t="s">
        <v>166</v>
      </c>
      <c r="B462" s="9" t="s">
        <v>185</v>
      </c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2"/>
      <c r="AH462" s="106">
        <f t="shared" si="634"/>
        <v>0</v>
      </c>
      <c r="AI462" s="107" t="str">
        <f t="shared" si="635"/>
        <v/>
      </c>
      <c r="AJ462" s="108" t="str">
        <f t="shared" si="637"/>
        <v/>
      </c>
      <c r="AK462" s="279" t="str">
        <f t="shared" si="636"/>
        <v/>
      </c>
    </row>
    <row r="463" spans="1:37" x14ac:dyDescent="0.2">
      <c r="A463" s="8" t="s">
        <v>171</v>
      </c>
      <c r="B463" s="9" t="s">
        <v>190</v>
      </c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111"/>
      <c r="AF463" s="111"/>
      <c r="AG463" s="112"/>
      <c r="AH463" s="106">
        <f t="shared" si="634"/>
        <v>0</v>
      </c>
      <c r="AI463" s="107" t="str">
        <f t="shared" si="635"/>
        <v/>
      </c>
      <c r="AJ463" s="108" t="str">
        <f t="shared" si="637"/>
        <v/>
      </c>
      <c r="AK463" s="279" t="str">
        <f t="shared" si="636"/>
        <v/>
      </c>
    </row>
    <row r="464" spans="1:37" x14ac:dyDescent="0.2">
      <c r="A464" s="8" t="s">
        <v>167</v>
      </c>
      <c r="B464" s="9" t="s">
        <v>186</v>
      </c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111"/>
      <c r="AF464" s="111"/>
      <c r="AG464" s="112"/>
      <c r="AH464" s="106">
        <f t="shared" si="634"/>
        <v>0</v>
      </c>
      <c r="AI464" s="107" t="str">
        <f t="shared" si="635"/>
        <v/>
      </c>
      <c r="AJ464" s="108" t="str">
        <f t="shared" si="637"/>
        <v/>
      </c>
      <c r="AK464" s="279" t="str">
        <f t="shared" si="636"/>
        <v/>
      </c>
    </row>
    <row r="465" spans="1:37" x14ac:dyDescent="0.2">
      <c r="A465" s="8" t="s">
        <v>168</v>
      </c>
      <c r="B465" s="9" t="s">
        <v>187</v>
      </c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111"/>
      <c r="AF465" s="111"/>
      <c r="AG465" s="112"/>
      <c r="AH465" s="106">
        <f t="shared" si="634"/>
        <v>0</v>
      </c>
      <c r="AI465" s="107" t="str">
        <f t="shared" si="635"/>
        <v/>
      </c>
      <c r="AJ465" s="108" t="str">
        <f t="shared" si="637"/>
        <v/>
      </c>
      <c r="AK465" s="279" t="str">
        <f t="shared" si="636"/>
        <v/>
      </c>
    </row>
    <row r="466" spans="1:37" x14ac:dyDescent="0.2">
      <c r="A466" s="8" t="s">
        <v>169</v>
      </c>
      <c r="B466" s="9" t="s">
        <v>188</v>
      </c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111"/>
      <c r="AF466" s="111"/>
      <c r="AG466" s="112"/>
      <c r="AH466" s="106">
        <f t="shared" si="634"/>
        <v>0</v>
      </c>
      <c r="AI466" s="107" t="str">
        <f t="shared" si="635"/>
        <v/>
      </c>
      <c r="AJ466" s="108" t="str">
        <f t="shared" si="637"/>
        <v/>
      </c>
      <c r="AK466" s="279" t="str">
        <f t="shared" si="636"/>
        <v/>
      </c>
    </row>
    <row r="467" spans="1:37" x14ac:dyDescent="0.2">
      <c r="A467" s="8" t="s">
        <v>170</v>
      </c>
      <c r="B467" s="9" t="s">
        <v>189</v>
      </c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111"/>
      <c r="AF467" s="111"/>
      <c r="AG467" s="112"/>
      <c r="AH467" s="106">
        <f t="shared" si="634"/>
        <v>0</v>
      </c>
      <c r="AI467" s="107" t="str">
        <f t="shared" si="635"/>
        <v/>
      </c>
      <c r="AJ467" s="108" t="str">
        <f t="shared" si="637"/>
        <v/>
      </c>
      <c r="AK467" s="279" t="str">
        <f t="shared" si="636"/>
        <v/>
      </c>
    </row>
    <row r="468" spans="1:37" x14ac:dyDescent="0.2">
      <c r="A468" s="8" t="s">
        <v>173</v>
      </c>
      <c r="B468" s="10" t="s">
        <v>192</v>
      </c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111"/>
      <c r="AF468" s="111"/>
      <c r="AG468" s="112"/>
      <c r="AH468" s="106">
        <f t="shared" si="634"/>
        <v>0</v>
      </c>
      <c r="AI468" s="107" t="str">
        <f t="shared" si="635"/>
        <v/>
      </c>
      <c r="AJ468" s="108" t="str">
        <f t="shared" si="637"/>
        <v/>
      </c>
      <c r="AK468" s="279" t="str">
        <f t="shared" si="636"/>
        <v/>
      </c>
    </row>
    <row r="469" spans="1:37" x14ac:dyDescent="0.2">
      <c r="A469" s="8" t="s">
        <v>172</v>
      </c>
      <c r="B469" s="9" t="s">
        <v>191</v>
      </c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2"/>
      <c r="AH469" s="106">
        <f t="shared" si="634"/>
        <v>0</v>
      </c>
      <c r="AI469" s="107" t="str">
        <f t="shared" si="635"/>
        <v/>
      </c>
      <c r="AJ469" s="108" t="str">
        <f t="shared" si="637"/>
        <v/>
      </c>
      <c r="AK469" s="279" t="str">
        <f t="shared" si="636"/>
        <v/>
      </c>
    </row>
    <row r="470" spans="1:37" x14ac:dyDescent="0.2">
      <c r="A470" s="8" t="s">
        <v>174</v>
      </c>
      <c r="B470" s="10" t="s">
        <v>193</v>
      </c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2"/>
      <c r="AH470" s="106">
        <f t="shared" si="634"/>
        <v>0</v>
      </c>
      <c r="AI470" s="107" t="str">
        <f t="shared" si="635"/>
        <v/>
      </c>
      <c r="AJ470" s="108" t="str">
        <f t="shared" si="637"/>
        <v/>
      </c>
      <c r="AK470" s="279" t="str">
        <f t="shared" si="636"/>
        <v/>
      </c>
    </row>
    <row r="471" spans="1:37" x14ac:dyDescent="0.2">
      <c r="A471" s="8" t="s">
        <v>175</v>
      </c>
      <c r="B471" s="10" t="s">
        <v>194</v>
      </c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2"/>
      <c r="AH471" s="106">
        <f t="shared" si="634"/>
        <v>0</v>
      </c>
      <c r="AI471" s="107" t="str">
        <f t="shared" si="635"/>
        <v/>
      </c>
      <c r="AJ471" s="108" t="str">
        <f t="shared" si="637"/>
        <v/>
      </c>
      <c r="AK471" s="279" t="str">
        <f t="shared" si="636"/>
        <v/>
      </c>
    </row>
    <row r="472" spans="1:37" x14ac:dyDescent="0.2">
      <c r="A472" s="8" t="s">
        <v>176</v>
      </c>
      <c r="B472" s="10" t="s">
        <v>195</v>
      </c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2"/>
      <c r="AH472" s="106">
        <f t="shared" si="634"/>
        <v>0</v>
      </c>
      <c r="AI472" s="107" t="str">
        <f t="shared" si="635"/>
        <v/>
      </c>
      <c r="AJ472" s="108" t="str">
        <f t="shared" si="637"/>
        <v/>
      </c>
      <c r="AK472" s="279" t="str">
        <f t="shared" si="636"/>
        <v/>
      </c>
    </row>
    <row r="473" spans="1:37" x14ac:dyDescent="0.2">
      <c r="A473" s="8" t="s">
        <v>178</v>
      </c>
      <c r="B473" s="10" t="s">
        <v>179</v>
      </c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2"/>
      <c r="AH473" s="106">
        <f t="shared" si="634"/>
        <v>0</v>
      </c>
      <c r="AI473" s="107" t="str">
        <f t="shared" si="635"/>
        <v/>
      </c>
      <c r="AJ473" s="108" t="str">
        <f t="shared" si="637"/>
        <v/>
      </c>
      <c r="AK473" s="279" t="str">
        <f t="shared" si="636"/>
        <v/>
      </c>
    </row>
    <row r="474" spans="1:37" x14ac:dyDescent="0.2">
      <c r="A474" s="8" t="s">
        <v>177</v>
      </c>
      <c r="B474" s="10" t="s">
        <v>196</v>
      </c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4"/>
      <c r="AH474" s="106">
        <f t="shared" si="634"/>
        <v>0</v>
      </c>
      <c r="AI474" s="107" t="str">
        <f t="shared" ref="AI474" si="638">IF(AH474=0,"",AH474/AH$475*100)</f>
        <v/>
      </c>
      <c r="AJ474" s="108" t="str">
        <f t="shared" ref="AJ474" si="639">IF(AH474=0,"",AI474*AJ$450/100)</f>
        <v/>
      </c>
      <c r="AK474" s="279" t="str">
        <f t="shared" ref="AK474" si="640">IF(AH474=0,"",AH474/AH$475)</f>
        <v/>
      </c>
    </row>
    <row r="475" spans="1:37" x14ac:dyDescent="0.2">
      <c r="B475" s="129" t="s">
        <v>29</v>
      </c>
      <c r="C475" s="117">
        <f>SUM(C452:C474)</f>
        <v>0</v>
      </c>
      <c r="D475" s="117">
        <f t="shared" ref="D475" si="641">SUM(D452:D474)</f>
        <v>0</v>
      </c>
      <c r="E475" s="117">
        <f t="shared" ref="E475" si="642">SUM(E452:E474)</f>
        <v>0</v>
      </c>
      <c r="F475" s="117">
        <f t="shared" ref="F475" si="643">SUM(F452:F474)</f>
        <v>0</v>
      </c>
      <c r="G475" s="117">
        <f t="shared" ref="G475" si="644">SUM(G452:G474)</f>
        <v>0</v>
      </c>
      <c r="H475" s="117">
        <f t="shared" ref="H475" si="645">SUM(H452:H474)</f>
        <v>0</v>
      </c>
      <c r="I475" s="117">
        <f t="shared" ref="I475" si="646">SUM(I452:I474)</f>
        <v>0</v>
      </c>
      <c r="J475" s="117">
        <f t="shared" ref="J475" si="647">SUM(J452:J474)</f>
        <v>0</v>
      </c>
      <c r="K475" s="117">
        <f t="shared" ref="K475" si="648">SUM(K452:K474)</f>
        <v>0</v>
      </c>
      <c r="L475" s="117">
        <f t="shared" ref="L475" si="649">SUM(L452:L474)</f>
        <v>0</v>
      </c>
      <c r="M475" s="117">
        <f t="shared" ref="M475" si="650">SUM(M452:M474)</f>
        <v>0</v>
      </c>
      <c r="N475" s="117">
        <f t="shared" ref="N475" si="651">SUM(N452:N474)</f>
        <v>0</v>
      </c>
      <c r="O475" s="117">
        <f t="shared" ref="O475" si="652">SUM(O452:O474)</f>
        <v>0</v>
      </c>
      <c r="P475" s="117">
        <f t="shared" ref="P475" si="653">SUM(P452:P474)</f>
        <v>0</v>
      </c>
      <c r="Q475" s="117">
        <f t="shared" ref="Q475" si="654">SUM(Q452:Q474)</f>
        <v>0</v>
      </c>
      <c r="R475" s="117">
        <f t="shared" ref="R475" si="655">SUM(R452:R474)</f>
        <v>0</v>
      </c>
      <c r="S475" s="117">
        <f t="shared" ref="S475" si="656">SUM(S452:S474)</f>
        <v>0</v>
      </c>
      <c r="T475" s="117">
        <f t="shared" ref="T475" si="657">SUM(T452:T474)</f>
        <v>0</v>
      </c>
      <c r="U475" s="117">
        <f t="shared" ref="U475" si="658">SUM(U452:U474)</f>
        <v>0</v>
      </c>
      <c r="V475" s="117">
        <f t="shared" ref="V475" si="659">SUM(V452:V474)</f>
        <v>0</v>
      </c>
      <c r="W475" s="117">
        <f t="shared" ref="W475" si="660">SUM(W452:W474)</f>
        <v>0</v>
      </c>
      <c r="X475" s="117">
        <f t="shared" ref="X475" si="661">SUM(X452:X474)</f>
        <v>0</v>
      </c>
      <c r="Y475" s="117">
        <f t="shared" ref="Y475" si="662">SUM(Y452:Y474)</f>
        <v>0</v>
      </c>
      <c r="Z475" s="117">
        <f t="shared" ref="Z475" si="663">SUM(Z452:Z474)</f>
        <v>0</v>
      </c>
      <c r="AA475" s="117">
        <f t="shared" ref="AA475" si="664">SUM(AA452:AA474)</f>
        <v>0</v>
      </c>
      <c r="AB475" s="117">
        <f t="shared" ref="AB475" si="665">SUM(AB452:AB474)</f>
        <v>0</v>
      </c>
      <c r="AC475" s="117">
        <f t="shared" ref="AC475" si="666">SUM(AC452:AC474)</f>
        <v>0</v>
      </c>
      <c r="AD475" s="117">
        <f t="shared" ref="AD475" si="667">SUM(AD452:AD474)</f>
        <v>0</v>
      </c>
      <c r="AE475" s="117">
        <f t="shared" ref="AE475" si="668">SUM(AE452:AE474)</f>
        <v>0</v>
      </c>
      <c r="AF475" s="117">
        <f t="shared" ref="AF475" si="669">SUM(AF452:AF474)</f>
        <v>0</v>
      </c>
      <c r="AG475" s="117">
        <f t="shared" ref="AG475" si="670">SUM(AG452:AG474)</f>
        <v>0</v>
      </c>
      <c r="AH475" s="117">
        <f t="shared" ref="AH475" si="671">SUM(AH452:AH474)</f>
        <v>0</v>
      </c>
      <c r="AI475" s="101" t="str">
        <f>IF(AJ475=AJ450,"ตรง","ไม่ตรง")</f>
        <v>ตรง</v>
      </c>
      <c r="AJ475" s="102">
        <f>SUM(AJ452:AJ473)</f>
        <v>0</v>
      </c>
      <c r="AK475" s="279">
        <f>SUM(AK452:AK473)</f>
        <v>0</v>
      </c>
    </row>
    <row r="477" spans="1:37" x14ac:dyDescent="0.2">
      <c r="A477" s="99">
        <v>18</v>
      </c>
      <c r="B477" s="100" t="e">
        <f>VLOOKUP(A477,'1ค่าแรงรายคน'!$A$2:$B$32,2,0)</f>
        <v>#N/A</v>
      </c>
      <c r="AI477" s="101" t="s">
        <v>114</v>
      </c>
      <c r="AJ477" s="102" t="s">
        <v>28</v>
      </c>
    </row>
    <row r="478" spans="1:37" x14ac:dyDescent="0.2">
      <c r="A478" s="381" t="s">
        <v>0</v>
      </c>
      <c r="B478" s="381" t="s">
        <v>1</v>
      </c>
      <c r="C478" s="383"/>
      <c r="D478" s="384"/>
      <c r="E478" s="384"/>
      <c r="F478" s="384"/>
      <c r="G478" s="384"/>
      <c r="H478" s="384"/>
      <c r="I478" s="384"/>
      <c r="J478" s="384"/>
      <c r="K478" s="384"/>
      <c r="L478" s="384"/>
      <c r="M478" s="384"/>
      <c r="N478" s="384"/>
      <c r="O478" s="384"/>
      <c r="P478" s="384"/>
      <c r="Q478" s="384"/>
      <c r="R478" s="384"/>
      <c r="S478" s="384"/>
      <c r="T478" s="384"/>
      <c r="U478" s="384"/>
      <c r="V478" s="384"/>
      <c r="W478" s="384"/>
      <c r="X478" s="384"/>
      <c r="Y478" s="384"/>
      <c r="Z478" s="384"/>
      <c r="AA478" s="384"/>
      <c r="AB478" s="384"/>
      <c r="AC478" s="384"/>
      <c r="AD478" s="384"/>
      <c r="AE478" s="384"/>
      <c r="AF478" s="384"/>
      <c r="AG478" s="384"/>
      <c r="AI478" s="102">
        <v>1</v>
      </c>
      <c r="AJ478" s="104">
        <f>+'1ค่าแรงรายคน'!C18</f>
        <v>0</v>
      </c>
    </row>
    <row r="479" spans="1:37" x14ac:dyDescent="0.2">
      <c r="A479" s="382"/>
      <c r="B479" s="382"/>
      <c r="C479" s="105">
        <v>1</v>
      </c>
      <c r="D479" s="105">
        <v>2</v>
      </c>
      <c r="E479" s="105">
        <v>3</v>
      </c>
      <c r="F479" s="105">
        <v>4</v>
      </c>
      <c r="G479" s="105">
        <v>5</v>
      </c>
      <c r="H479" s="105">
        <v>6</v>
      </c>
      <c r="I479" s="105">
        <v>7</v>
      </c>
      <c r="J479" s="105">
        <v>8</v>
      </c>
      <c r="K479" s="105">
        <v>9</v>
      </c>
      <c r="L479" s="105">
        <v>10</v>
      </c>
      <c r="M479" s="105">
        <v>11</v>
      </c>
      <c r="N479" s="105">
        <v>12</v>
      </c>
      <c r="O479" s="105">
        <v>13</v>
      </c>
      <c r="P479" s="105">
        <v>14</v>
      </c>
      <c r="Q479" s="105">
        <v>15</v>
      </c>
      <c r="R479" s="105">
        <v>16</v>
      </c>
      <c r="S479" s="105">
        <v>17</v>
      </c>
      <c r="T479" s="105">
        <v>18</v>
      </c>
      <c r="U479" s="105">
        <v>19</v>
      </c>
      <c r="V479" s="105">
        <v>20</v>
      </c>
      <c r="W479" s="105">
        <v>21</v>
      </c>
      <c r="X479" s="105">
        <v>22</v>
      </c>
      <c r="Y479" s="105">
        <v>23</v>
      </c>
      <c r="Z479" s="105">
        <v>24</v>
      </c>
      <c r="AA479" s="105">
        <v>25</v>
      </c>
      <c r="AB479" s="105">
        <v>26</v>
      </c>
      <c r="AC479" s="105">
        <v>27</v>
      </c>
      <c r="AD479" s="105">
        <v>28</v>
      </c>
      <c r="AE479" s="105">
        <v>29</v>
      </c>
      <c r="AF479" s="105">
        <v>30</v>
      </c>
      <c r="AG479" s="105"/>
      <c r="AH479" s="106" t="s">
        <v>29</v>
      </c>
      <c r="AI479" s="107" t="s">
        <v>30</v>
      </c>
      <c r="AJ479" s="108" t="s">
        <v>31</v>
      </c>
    </row>
    <row r="480" spans="1:37" x14ac:dyDescent="0.2">
      <c r="A480" s="6" t="s">
        <v>156</v>
      </c>
      <c r="B480" s="7" t="s">
        <v>85</v>
      </c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111"/>
      <c r="AF480" s="111"/>
      <c r="AG480" s="112"/>
      <c r="AH480" s="106">
        <f t="shared" ref="AH480:AH502" si="672">SUM(C480:AG480)</f>
        <v>0</v>
      </c>
      <c r="AI480" s="107" t="str">
        <f t="shared" ref="AI480:AI501" si="673">IF(AH480=0,"",AH480/AH$503*100)</f>
        <v/>
      </c>
      <c r="AJ480" s="108" t="str">
        <f>IF(AH480=0,"",AI480*AJ$478/100)</f>
        <v/>
      </c>
      <c r="AK480" s="279" t="str">
        <f t="shared" ref="AK480:AK501" si="674">IF(AH480=0,"",AH480/AH$503)</f>
        <v/>
      </c>
    </row>
    <row r="481" spans="1:37" x14ac:dyDescent="0.2">
      <c r="A481" s="6" t="s">
        <v>160</v>
      </c>
      <c r="B481" s="7" t="s">
        <v>7</v>
      </c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111"/>
      <c r="AF481" s="111"/>
      <c r="AG481" s="112"/>
      <c r="AH481" s="106">
        <f t="shared" si="672"/>
        <v>0</v>
      </c>
      <c r="AI481" s="107" t="str">
        <f t="shared" si="673"/>
        <v/>
      </c>
      <c r="AJ481" s="108" t="str">
        <f t="shared" ref="AJ481:AJ501" si="675">IF(AH481=0,"",AI481*AJ$478/100)</f>
        <v/>
      </c>
      <c r="AK481" s="279" t="str">
        <f t="shared" si="674"/>
        <v/>
      </c>
    </row>
    <row r="482" spans="1:37" x14ac:dyDescent="0.2">
      <c r="A482" s="6" t="s">
        <v>158</v>
      </c>
      <c r="B482" s="7" t="s">
        <v>181</v>
      </c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111"/>
      <c r="AF482" s="111"/>
      <c r="AG482" s="112"/>
      <c r="AH482" s="106">
        <f t="shared" si="672"/>
        <v>0</v>
      </c>
      <c r="AI482" s="107" t="str">
        <f t="shared" si="673"/>
        <v/>
      </c>
      <c r="AJ482" s="108" t="str">
        <f t="shared" si="675"/>
        <v/>
      </c>
      <c r="AK482" s="279" t="str">
        <f t="shared" si="674"/>
        <v/>
      </c>
    </row>
    <row r="483" spans="1:37" x14ac:dyDescent="0.2">
      <c r="A483" s="6" t="s">
        <v>159</v>
      </c>
      <c r="B483" s="7" t="s">
        <v>8</v>
      </c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2"/>
      <c r="AH483" s="106">
        <f t="shared" si="672"/>
        <v>0</v>
      </c>
      <c r="AI483" s="107" t="str">
        <f t="shared" si="673"/>
        <v/>
      </c>
      <c r="AJ483" s="108" t="str">
        <f t="shared" si="675"/>
        <v/>
      </c>
      <c r="AK483" s="279" t="str">
        <f t="shared" si="674"/>
        <v/>
      </c>
    </row>
    <row r="484" spans="1:37" x14ac:dyDescent="0.2">
      <c r="A484" s="8" t="s">
        <v>163</v>
      </c>
      <c r="B484" s="9" t="s">
        <v>183</v>
      </c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2"/>
      <c r="AH484" s="106">
        <f t="shared" si="672"/>
        <v>0</v>
      </c>
      <c r="AI484" s="107" t="str">
        <f t="shared" si="673"/>
        <v/>
      </c>
      <c r="AJ484" s="108" t="str">
        <f t="shared" si="675"/>
        <v/>
      </c>
      <c r="AK484" s="279" t="str">
        <f t="shared" si="674"/>
        <v/>
      </c>
    </row>
    <row r="485" spans="1:37" x14ac:dyDescent="0.2">
      <c r="A485" s="8" t="s">
        <v>162</v>
      </c>
      <c r="B485" s="9" t="s">
        <v>89</v>
      </c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111"/>
      <c r="AF485" s="111"/>
      <c r="AG485" s="112"/>
      <c r="AH485" s="106">
        <f t="shared" si="672"/>
        <v>0</v>
      </c>
      <c r="AI485" s="107" t="str">
        <f t="shared" si="673"/>
        <v/>
      </c>
      <c r="AJ485" s="108" t="str">
        <f t="shared" si="675"/>
        <v/>
      </c>
      <c r="AK485" s="279" t="str">
        <f t="shared" si="674"/>
        <v/>
      </c>
    </row>
    <row r="486" spans="1:37" x14ac:dyDescent="0.2">
      <c r="A486" s="6" t="s">
        <v>161</v>
      </c>
      <c r="B486" s="7" t="s">
        <v>182</v>
      </c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111"/>
      <c r="AF486" s="111"/>
      <c r="AG486" s="112"/>
      <c r="AH486" s="106">
        <f t="shared" si="672"/>
        <v>0</v>
      </c>
      <c r="AI486" s="107" t="str">
        <f t="shared" si="673"/>
        <v/>
      </c>
      <c r="AJ486" s="108" t="str">
        <f t="shared" si="675"/>
        <v/>
      </c>
      <c r="AK486" s="279" t="str">
        <f t="shared" si="674"/>
        <v/>
      </c>
    </row>
    <row r="487" spans="1:37" x14ac:dyDescent="0.2">
      <c r="A487" s="8" t="s">
        <v>164</v>
      </c>
      <c r="B487" s="9" t="s">
        <v>91</v>
      </c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111"/>
      <c r="AF487" s="111"/>
      <c r="AG487" s="112"/>
      <c r="AH487" s="106">
        <f t="shared" si="672"/>
        <v>0</v>
      </c>
      <c r="AI487" s="107" t="str">
        <f t="shared" si="673"/>
        <v/>
      </c>
      <c r="AJ487" s="108" t="str">
        <f t="shared" si="675"/>
        <v/>
      </c>
      <c r="AK487" s="279" t="str">
        <f t="shared" si="674"/>
        <v/>
      </c>
    </row>
    <row r="488" spans="1:37" x14ac:dyDescent="0.2">
      <c r="A488" s="6" t="s">
        <v>157</v>
      </c>
      <c r="B488" s="7" t="s">
        <v>180</v>
      </c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2"/>
      <c r="AH488" s="106">
        <f t="shared" si="672"/>
        <v>0</v>
      </c>
      <c r="AI488" s="107" t="str">
        <f t="shared" si="673"/>
        <v/>
      </c>
      <c r="AJ488" s="108" t="str">
        <f t="shared" si="675"/>
        <v/>
      </c>
      <c r="AK488" s="279" t="str">
        <f t="shared" si="674"/>
        <v/>
      </c>
    </row>
    <row r="489" spans="1:37" x14ac:dyDescent="0.2">
      <c r="A489" s="8" t="s">
        <v>165</v>
      </c>
      <c r="B489" s="9" t="s">
        <v>184</v>
      </c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111"/>
      <c r="AF489" s="111"/>
      <c r="AG489" s="112"/>
      <c r="AH489" s="106">
        <f t="shared" si="672"/>
        <v>0</v>
      </c>
      <c r="AI489" s="107" t="str">
        <f t="shared" si="673"/>
        <v/>
      </c>
      <c r="AJ489" s="108" t="str">
        <f t="shared" si="675"/>
        <v/>
      </c>
      <c r="AK489" s="279" t="str">
        <f t="shared" si="674"/>
        <v/>
      </c>
    </row>
    <row r="490" spans="1:37" x14ac:dyDescent="0.2">
      <c r="A490" s="8" t="s">
        <v>166</v>
      </c>
      <c r="B490" s="9" t="s">
        <v>185</v>
      </c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2"/>
      <c r="AH490" s="106">
        <f t="shared" si="672"/>
        <v>0</v>
      </c>
      <c r="AI490" s="107" t="str">
        <f t="shared" si="673"/>
        <v/>
      </c>
      <c r="AJ490" s="108" t="str">
        <f t="shared" si="675"/>
        <v/>
      </c>
      <c r="AK490" s="279" t="str">
        <f t="shared" si="674"/>
        <v/>
      </c>
    </row>
    <row r="491" spans="1:37" x14ac:dyDescent="0.2">
      <c r="A491" s="8" t="s">
        <v>171</v>
      </c>
      <c r="B491" s="9" t="s">
        <v>190</v>
      </c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111"/>
      <c r="AF491" s="111"/>
      <c r="AG491" s="112"/>
      <c r="AH491" s="106">
        <f t="shared" si="672"/>
        <v>0</v>
      </c>
      <c r="AI491" s="107" t="str">
        <f t="shared" si="673"/>
        <v/>
      </c>
      <c r="AJ491" s="108" t="str">
        <f t="shared" si="675"/>
        <v/>
      </c>
      <c r="AK491" s="279" t="str">
        <f t="shared" si="674"/>
        <v/>
      </c>
    </row>
    <row r="492" spans="1:37" x14ac:dyDescent="0.2">
      <c r="A492" s="8" t="s">
        <v>167</v>
      </c>
      <c r="B492" s="9" t="s">
        <v>186</v>
      </c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  <c r="AB492" s="111"/>
      <c r="AC492" s="111"/>
      <c r="AD492" s="111"/>
      <c r="AE492" s="111"/>
      <c r="AF492" s="111"/>
      <c r="AG492" s="112"/>
      <c r="AH492" s="106">
        <f t="shared" si="672"/>
        <v>0</v>
      </c>
      <c r="AI492" s="107" t="str">
        <f t="shared" si="673"/>
        <v/>
      </c>
      <c r="AJ492" s="108" t="str">
        <f t="shared" si="675"/>
        <v/>
      </c>
      <c r="AK492" s="279" t="str">
        <f t="shared" si="674"/>
        <v/>
      </c>
    </row>
    <row r="493" spans="1:37" x14ac:dyDescent="0.2">
      <c r="A493" s="8" t="s">
        <v>168</v>
      </c>
      <c r="B493" s="9" t="s">
        <v>187</v>
      </c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  <c r="AB493" s="111"/>
      <c r="AC493" s="111"/>
      <c r="AD493" s="111"/>
      <c r="AE493" s="111"/>
      <c r="AF493" s="111"/>
      <c r="AG493" s="112"/>
      <c r="AH493" s="106">
        <f t="shared" si="672"/>
        <v>0</v>
      </c>
      <c r="AI493" s="107" t="str">
        <f t="shared" si="673"/>
        <v/>
      </c>
      <c r="AJ493" s="108" t="str">
        <f t="shared" si="675"/>
        <v/>
      </c>
      <c r="AK493" s="279" t="str">
        <f t="shared" si="674"/>
        <v/>
      </c>
    </row>
    <row r="494" spans="1:37" x14ac:dyDescent="0.2">
      <c r="A494" s="8" t="s">
        <v>169</v>
      </c>
      <c r="B494" s="9" t="s">
        <v>188</v>
      </c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  <c r="AB494" s="111"/>
      <c r="AC494" s="111"/>
      <c r="AD494" s="111"/>
      <c r="AE494" s="111"/>
      <c r="AF494" s="111"/>
      <c r="AG494" s="112"/>
      <c r="AH494" s="106">
        <f t="shared" si="672"/>
        <v>0</v>
      </c>
      <c r="AI494" s="107" t="str">
        <f t="shared" si="673"/>
        <v/>
      </c>
      <c r="AJ494" s="108" t="str">
        <f t="shared" si="675"/>
        <v/>
      </c>
      <c r="AK494" s="279" t="str">
        <f t="shared" si="674"/>
        <v/>
      </c>
    </row>
    <row r="495" spans="1:37" x14ac:dyDescent="0.2">
      <c r="A495" s="8" t="s">
        <v>170</v>
      </c>
      <c r="B495" s="9" t="s">
        <v>189</v>
      </c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  <c r="AB495" s="111"/>
      <c r="AC495" s="111"/>
      <c r="AD495" s="111"/>
      <c r="AE495" s="111"/>
      <c r="AF495" s="111"/>
      <c r="AG495" s="112"/>
      <c r="AH495" s="106">
        <f t="shared" si="672"/>
        <v>0</v>
      </c>
      <c r="AI495" s="107" t="str">
        <f t="shared" si="673"/>
        <v/>
      </c>
      <c r="AJ495" s="108" t="str">
        <f t="shared" si="675"/>
        <v/>
      </c>
      <c r="AK495" s="279" t="str">
        <f t="shared" si="674"/>
        <v/>
      </c>
    </row>
    <row r="496" spans="1:37" x14ac:dyDescent="0.2">
      <c r="A496" s="8" t="s">
        <v>173</v>
      </c>
      <c r="B496" s="10" t="s">
        <v>192</v>
      </c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  <c r="AB496" s="111"/>
      <c r="AC496" s="111"/>
      <c r="AD496" s="111"/>
      <c r="AE496" s="111"/>
      <c r="AF496" s="111"/>
      <c r="AG496" s="112"/>
      <c r="AH496" s="106">
        <f t="shared" si="672"/>
        <v>0</v>
      </c>
      <c r="AI496" s="107" t="str">
        <f t="shared" si="673"/>
        <v/>
      </c>
      <c r="AJ496" s="108" t="str">
        <f t="shared" si="675"/>
        <v/>
      </c>
      <c r="AK496" s="279" t="str">
        <f t="shared" si="674"/>
        <v/>
      </c>
    </row>
    <row r="497" spans="1:37" x14ac:dyDescent="0.2">
      <c r="A497" s="8" t="s">
        <v>172</v>
      </c>
      <c r="B497" s="9" t="s">
        <v>191</v>
      </c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  <c r="AB497" s="111"/>
      <c r="AC497" s="111"/>
      <c r="AD497" s="111"/>
      <c r="AE497" s="111"/>
      <c r="AF497" s="111"/>
      <c r="AG497" s="112"/>
      <c r="AH497" s="106">
        <f t="shared" si="672"/>
        <v>0</v>
      </c>
      <c r="AI497" s="107" t="str">
        <f t="shared" si="673"/>
        <v/>
      </c>
      <c r="AJ497" s="108" t="str">
        <f t="shared" si="675"/>
        <v/>
      </c>
      <c r="AK497" s="279" t="str">
        <f t="shared" si="674"/>
        <v/>
      </c>
    </row>
    <row r="498" spans="1:37" x14ac:dyDescent="0.2">
      <c r="A498" s="8" t="s">
        <v>174</v>
      </c>
      <c r="B498" s="10" t="s">
        <v>193</v>
      </c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  <c r="AB498" s="111"/>
      <c r="AC498" s="111"/>
      <c r="AD498" s="111"/>
      <c r="AE498" s="111"/>
      <c r="AF498" s="111"/>
      <c r="AG498" s="112"/>
      <c r="AH498" s="106">
        <f t="shared" si="672"/>
        <v>0</v>
      </c>
      <c r="AI498" s="107" t="str">
        <f t="shared" si="673"/>
        <v/>
      </c>
      <c r="AJ498" s="108" t="str">
        <f t="shared" si="675"/>
        <v/>
      </c>
      <c r="AK498" s="279" t="str">
        <f t="shared" si="674"/>
        <v/>
      </c>
    </row>
    <row r="499" spans="1:37" x14ac:dyDescent="0.2">
      <c r="A499" s="8" t="s">
        <v>175</v>
      </c>
      <c r="B499" s="10" t="s">
        <v>194</v>
      </c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111"/>
      <c r="AF499" s="111"/>
      <c r="AG499" s="112"/>
      <c r="AH499" s="106">
        <f t="shared" si="672"/>
        <v>0</v>
      </c>
      <c r="AI499" s="107" t="str">
        <f t="shared" si="673"/>
        <v/>
      </c>
      <c r="AJ499" s="108" t="str">
        <f t="shared" si="675"/>
        <v/>
      </c>
      <c r="AK499" s="279" t="str">
        <f t="shared" si="674"/>
        <v/>
      </c>
    </row>
    <row r="500" spans="1:37" x14ac:dyDescent="0.2">
      <c r="A500" s="8" t="s">
        <v>176</v>
      </c>
      <c r="B500" s="10" t="s">
        <v>195</v>
      </c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111"/>
      <c r="AF500" s="111"/>
      <c r="AG500" s="112"/>
      <c r="AH500" s="106">
        <f t="shared" si="672"/>
        <v>0</v>
      </c>
      <c r="AI500" s="107" t="str">
        <f t="shared" si="673"/>
        <v/>
      </c>
      <c r="AJ500" s="108" t="str">
        <f t="shared" si="675"/>
        <v/>
      </c>
      <c r="AK500" s="279" t="str">
        <f t="shared" si="674"/>
        <v/>
      </c>
    </row>
    <row r="501" spans="1:37" x14ac:dyDescent="0.2">
      <c r="A501" s="8" t="s">
        <v>178</v>
      </c>
      <c r="B501" s="10" t="s">
        <v>179</v>
      </c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  <c r="AB501" s="111"/>
      <c r="AC501" s="111"/>
      <c r="AD501" s="111"/>
      <c r="AE501" s="111"/>
      <c r="AF501" s="111"/>
      <c r="AG501" s="112"/>
      <c r="AH501" s="106">
        <f t="shared" si="672"/>
        <v>0</v>
      </c>
      <c r="AI501" s="107" t="str">
        <f t="shared" si="673"/>
        <v/>
      </c>
      <c r="AJ501" s="108" t="str">
        <f t="shared" si="675"/>
        <v/>
      </c>
      <c r="AK501" s="279" t="str">
        <f t="shared" si="674"/>
        <v/>
      </c>
    </row>
    <row r="502" spans="1:37" x14ac:dyDescent="0.2">
      <c r="A502" s="8" t="s">
        <v>177</v>
      </c>
      <c r="B502" s="10" t="s">
        <v>196</v>
      </c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  <c r="AB502" s="111"/>
      <c r="AC502" s="111"/>
      <c r="AD502" s="111"/>
      <c r="AE502" s="111"/>
      <c r="AF502" s="111"/>
      <c r="AG502" s="114"/>
      <c r="AH502" s="106">
        <f t="shared" si="672"/>
        <v>0</v>
      </c>
      <c r="AI502" s="107" t="str">
        <f t="shared" ref="AI502" si="676">IF(AH502=0,"",AH502/AH$503*100)</f>
        <v/>
      </c>
      <c r="AJ502" s="108" t="str">
        <f t="shared" ref="AJ502" si="677">IF(AH502=0,"",AI502*AJ$478/100)</f>
        <v/>
      </c>
      <c r="AK502" s="279" t="str">
        <f t="shared" ref="AK502" si="678">IF(AH502=0,"",AH502/AH$503)</f>
        <v/>
      </c>
    </row>
    <row r="503" spans="1:37" x14ac:dyDescent="0.2">
      <c r="B503" s="129" t="s">
        <v>29</v>
      </c>
      <c r="C503" s="117">
        <f>SUM(C480:C502)</f>
        <v>0</v>
      </c>
      <c r="D503" s="117">
        <f t="shared" ref="D503" si="679">SUM(D480:D502)</f>
        <v>0</v>
      </c>
      <c r="E503" s="117">
        <f t="shared" ref="E503" si="680">SUM(E480:E502)</f>
        <v>0</v>
      </c>
      <c r="F503" s="117">
        <f t="shared" ref="F503" si="681">SUM(F480:F502)</f>
        <v>0</v>
      </c>
      <c r="G503" s="117">
        <f t="shared" ref="G503" si="682">SUM(G480:G502)</f>
        <v>0</v>
      </c>
      <c r="H503" s="117">
        <f t="shared" ref="H503" si="683">SUM(H480:H502)</f>
        <v>0</v>
      </c>
      <c r="I503" s="117">
        <f t="shared" ref="I503" si="684">SUM(I480:I502)</f>
        <v>0</v>
      </c>
      <c r="J503" s="117">
        <f t="shared" ref="J503" si="685">SUM(J480:J502)</f>
        <v>0</v>
      </c>
      <c r="K503" s="117">
        <f t="shared" ref="K503" si="686">SUM(K480:K502)</f>
        <v>0</v>
      </c>
      <c r="L503" s="117">
        <f t="shared" ref="L503" si="687">SUM(L480:L502)</f>
        <v>0</v>
      </c>
      <c r="M503" s="117">
        <f t="shared" ref="M503" si="688">SUM(M480:M502)</f>
        <v>0</v>
      </c>
      <c r="N503" s="117">
        <f t="shared" ref="N503" si="689">SUM(N480:N502)</f>
        <v>0</v>
      </c>
      <c r="O503" s="117">
        <f t="shared" ref="O503" si="690">SUM(O480:O502)</f>
        <v>0</v>
      </c>
      <c r="P503" s="117">
        <f t="shared" ref="P503" si="691">SUM(P480:P502)</f>
        <v>0</v>
      </c>
      <c r="Q503" s="117">
        <f t="shared" ref="Q503" si="692">SUM(Q480:Q502)</f>
        <v>0</v>
      </c>
      <c r="R503" s="117">
        <f t="shared" ref="R503" si="693">SUM(R480:R502)</f>
        <v>0</v>
      </c>
      <c r="S503" s="117">
        <f t="shared" ref="S503" si="694">SUM(S480:S502)</f>
        <v>0</v>
      </c>
      <c r="T503" s="117">
        <f t="shared" ref="T503" si="695">SUM(T480:T502)</f>
        <v>0</v>
      </c>
      <c r="U503" s="117">
        <f t="shared" ref="U503" si="696">SUM(U480:U502)</f>
        <v>0</v>
      </c>
      <c r="V503" s="117">
        <f t="shared" ref="V503" si="697">SUM(V480:V502)</f>
        <v>0</v>
      </c>
      <c r="W503" s="117">
        <f t="shared" ref="W503" si="698">SUM(W480:W502)</f>
        <v>0</v>
      </c>
      <c r="X503" s="117">
        <f t="shared" ref="X503" si="699">SUM(X480:X502)</f>
        <v>0</v>
      </c>
      <c r="Y503" s="117">
        <f t="shared" ref="Y503" si="700">SUM(Y480:Y502)</f>
        <v>0</v>
      </c>
      <c r="Z503" s="117">
        <f t="shared" ref="Z503" si="701">SUM(Z480:Z502)</f>
        <v>0</v>
      </c>
      <c r="AA503" s="117">
        <f t="shared" ref="AA503" si="702">SUM(AA480:AA502)</f>
        <v>0</v>
      </c>
      <c r="AB503" s="117">
        <f t="shared" ref="AB503" si="703">SUM(AB480:AB502)</f>
        <v>0</v>
      </c>
      <c r="AC503" s="117">
        <f t="shared" ref="AC503" si="704">SUM(AC480:AC502)</f>
        <v>0</v>
      </c>
      <c r="AD503" s="117">
        <f t="shared" ref="AD503" si="705">SUM(AD480:AD502)</f>
        <v>0</v>
      </c>
      <c r="AE503" s="117">
        <f t="shared" ref="AE503" si="706">SUM(AE480:AE502)</f>
        <v>0</v>
      </c>
      <c r="AF503" s="117">
        <f t="shared" ref="AF503" si="707">SUM(AF480:AF502)</f>
        <v>0</v>
      </c>
      <c r="AG503" s="117">
        <f t="shared" ref="AG503" si="708">SUM(AG480:AG502)</f>
        <v>0</v>
      </c>
      <c r="AH503" s="117">
        <f t="shared" ref="AH503" si="709">SUM(AH480:AH502)</f>
        <v>0</v>
      </c>
      <c r="AI503" s="101" t="str">
        <f>IF(AJ503=AJ478,"ตรง","ไม่ตรง")</f>
        <v>ตรง</v>
      </c>
      <c r="AJ503" s="102">
        <f>SUM(AJ480:AJ501)</f>
        <v>0</v>
      </c>
    </row>
    <row r="505" spans="1:37" x14ac:dyDescent="0.2">
      <c r="A505" s="99">
        <v>19</v>
      </c>
      <c r="B505" s="100" t="e">
        <f>VLOOKUP(A505,'1ค่าแรงรายคน'!$A$2:$B$32,2,0)</f>
        <v>#N/A</v>
      </c>
      <c r="AI505" s="101" t="s">
        <v>115</v>
      </c>
      <c r="AJ505" s="102" t="s">
        <v>28</v>
      </c>
    </row>
    <row r="506" spans="1:37" x14ac:dyDescent="0.2">
      <c r="A506" s="381" t="s">
        <v>0</v>
      </c>
      <c r="B506" s="381" t="s">
        <v>1</v>
      </c>
      <c r="C506" s="383"/>
      <c r="D506" s="384"/>
      <c r="E506" s="384"/>
      <c r="F506" s="384"/>
      <c r="G506" s="384"/>
      <c r="H506" s="384"/>
      <c r="I506" s="384"/>
      <c r="J506" s="384"/>
      <c r="K506" s="384"/>
      <c r="L506" s="384"/>
      <c r="M506" s="384"/>
      <c r="N506" s="384"/>
      <c r="O506" s="384"/>
      <c r="P506" s="384"/>
      <c r="Q506" s="384"/>
      <c r="R506" s="384"/>
      <c r="S506" s="384"/>
      <c r="T506" s="384"/>
      <c r="U506" s="384"/>
      <c r="V506" s="384"/>
      <c r="W506" s="384"/>
      <c r="X506" s="384"/>
      <c r="Y506" s="384"/>
      <c r="Z506" s="384"/>
      <c r="AA506" s="384"/>
      <c r="AB506" s="384"/>
      <c r="AC506" s="384"/>
      <c r="AD506" s="384"/>
      <c r="AE506" s="384"/>
      <c r="AF506" s="384"/>
      <c r="AG506" s="384"/>
      <c r="AI506" s="102">
        <v>1</v>
      </c>
      <c r="AJ506" s="104">
        <f>+'1ค่าแรงรายคน'!C20</f>
        <v>0</v>
      </c>
    </row>
    <row r="507" spans="1:37" x14ac:dyDescent="0.2">
      <c r="A507" s="382"/>
      <c r="B507" s="382"/>
      <c r="C507" s="105">
        <v>1</v>
      </c>
      <c r="D507" s="105">
        <v>2</v>
      </c>
      <c r="E507" s="105">
        <v>3</v>
      </c>
      <c r="F507" s="105">
        <v>4</v>
      </c>
      <c r="G507" s="105">
        <v>5</v>
      </c>
      <c r="H507" s="105">
        <v>6</v>
      </c>
      <c r="I507" s="105">
        <v>7</v>
      </c>
      <c r="J507" s="105">
        <v>8</v>
      </c>
      <c r="K507" s="105">
        <v>9</v>
      </c>
      <c r="L507" s="105">
        <v>10</v>
      </c>
      <c r="M507" s="105">
        <v>11</v>
      </c>
      <c r="N507" s="105">
        <v>12</v>
      </c>
      <c r="O507" s="105">
        <v>13</v>
      </c>
      <c r="P507" s="105">
        <v>14</v>
      </c>
      <c r="Q507" s="105">
        <v>15</v>
      </c>
      <c r="R507" s="105">
        <v>16</v>
      </c>
      <c r="S507" s="105">
        <v>17</v>
      </c>
      <c r="T507" s="105">
        <v>18</v>
      </c>
      <c r="U507" s="105">
        <v>19</v>
      </c>
      <c r="V507" s="105">
        <v>20</v>
      </c>
      <c r="W507" s="105">
        <v>21</v>
      </c>
      <c r="X507" s="105">
        <v>22</v>
      </c>
      <c r="Y507" s="105">
        <v>23</v>
      </c>
      <c r="Z507" s="105">
        <v>24</v>
      </c>
      <c r="AA507" s="105">
        <v>25</v>
      </c>
      <c r="AB507" s="105">
        <v>26</v>
      </c>
      <c r="AC507" s="105">
        <v>27</v>
      </c>
      <c r="AD507" s="105">
        <v>28</v>
      </c>
      <c r="AE507" s="105">
        <v>29</v>
      </c>
      <c r="AF507" s="105">
        <v>30</v>
      </c>
      <c r="AG507" s="105"/>
      <c r="AH507" s="106" t="s">
        <v>29</v>
      </c>
      <c r="AI507" s="107" t="s">
        <v>30</v>
      </c>
      <c r="AJ507" s="108" t="s">
        <v>31</v>
      </c>
    </row>
    <row r="508" spans="1:37" x14ac:dyDescent="0.2">
      <c r="A508" s="6" t="s">
        <v>156</v>
      </c>
      <c r="B508" s="7" t="s">
        <v>85</v>
      </c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111"/>
      <c r="AF508" s="111"/>
      <c r="AG508" s="112"/>
      <c r="AH508" s="106">
        <f t="shared" ref="AH508:AH530" si="710">SUM(C508:AG508)</f>
        <v>0</v>
      </c>
      <c r="AI508" s="107" t="str">
        <f t="shared" ref="AI508:AI529" si="711">IF(AH508=0,"",AH508/AH$531*100)</f>
        <v/>
      </c>
      <c r="AJ508" s="108" t="str">
        <f>IF(AH508=0,"",AI508*AJ$506/100)</f>
        <v/>
      </c>
      <c r="AK508" s="279" t="str">
        <f t="shared" ref="AK508:AK529" si="712">IF(AH508=0,"",AH508/AH$531)</f>
        <v/>
      </c>
    </row>
    <row r="509" spans="1:37" x14ac:dyDescent="0.2">
      <c r="A509" s="6" t="s">
        <v>160</v>
      </c>
      <c r="B509" s="7" t="s">
        <v>7</v>
      </c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2"/>
      <c r="AH509" s="106">
        <f t="shared" si="710"/>
        <v>0</v>
      </c>
      <c r="AI509" s="107" t="str">
        <f t="shared" si="711"/>
        <v/>
      </c>
      <c r="AJ509" s="108" t="str">
        <f t="shared" ref="AJ509:AJ529" si="713">IF(AH509=0,"",AI509*AJ$506/100)</f>
        <v/>
      </c>
      <c r="AK509" s="279" t="str">
        <f t="shared" si="712"/>
        <v/>
      </c>
    </row>
    <row r="510" spans="1:37" x14ac:dyDescent="0.2">
      <c r="A510" s="6" t="s">
        <v>158</v>
      </c>
      <c r="B510" s="7" t="s">
        <v>181</v>
      </c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111"/>
      <c r="AF510" s="111"/>
      <c r="AG510" s="112"/>
      <c r="AH510" s="106">
        <f t="shared" si="710"/>
        <v>0</v>
      </c>
      <c r="AI510" s="107" t="str">
        <f t="shared" si="711"/>
        <v/>
      </c>
      <c r="AJ510" s="108" t="str">
        <f t="shared" si="713"/>
        <v/>
      </c>
      <c r="AK510" s="279" t="str">
        <f t="shared" si="712"/>
        <v/>
      </c>
    </row>
    <row r="511" spans="1:37" x14ac:dyDescent="0.2">
      <c r="A511" s="6" t="s">
        <v>159</v>
      </c>
      <c r="B511" s="7" t="s">
        <v>8</v>
      </c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111"/>
      <c r="AF511" s="111"/>
      <c r="AG511" s="112"/>
      <c r="AH511" s="106">
        <f t="shared" si="710"/>
        <v>0</v>
      </c>
      <c r="AI511" s="107" t="str">
        <f t="shared" si="711"/>
        <v/>
      </c>
      <c r="AJ511" s="108" t="str">
        <f t="shared" si="713"/>
        <v/>
      </c>
      <c r="AK511" s="279" t="str">
        <f t="shared" si="712"/>
        <v/>
      </c>
    </row>
    <row r="512" spans="1:37" x14ac:dyDescent="0.2">
      <c r="A512" s="8" t="s">
        <v>163</v>
      </c>
      <c r="B512" s="9" t="s">
        <v>183</v>
      </c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  <c r="AE512" s="111"/>
      <c r="AF512" s="111"/>
      <c r="AG512" s="112"/>
      <c r="AH512" s="106">
        <f t="shared" si="710"/>
        <v>0</v>
      </c>
      <c r="AI512" s="107" t="str">
        <f t="shared" si="711"/>
        <v/>
      </c>
      <c r="AJ512" s="108" t="str">
        <f t="shared" si="713"/>
        <v/>
      </c>
      <c r="AK512" s="279" t="str">
        <f t="shared" si="712"/>
        <v/>
      </c>
    </row>
    <row r="513" spans="1:37" x14ac:dyDescent="0.2">
      <c r="A513" s="8" t="s">
        <v>162</v>
      </c>
      <c r="B513" s="9" t="s">
        <v>89</v>
      </c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  <c r="AB513" s="111"/>
      <c r="AC513" s="111"/>
      <c r="AD513" s="111"/>
      <c r="AE513" s="111"/>
      <c r="AF513" s="111"/>
      <c r="AG513" s="112"/>
      <c r="AH513" s="106">
        <f t="shared" si="710"/>
        <v>0</v>
      </c>
      <c r="AI513" s="107" t="str">
        <f t="shared" si="711"/>
        <v/>
      </c>
      <c r="AJ513" s="108" t="str">
        <f t="shared" si="713"/>
        <v/>
      </c>
      <c r="AK513" s="279" t="str">
        <f t="shared" si="712"/>
        <v/>
      </c>
    </row>
    <row r="514" spans="1:37" x14ac:dyDescent="0.2">
      <c r="A514" s="6" t="s">
        <v>161</v>
      </c>
      <c r="B514" s="7" t="s">
        <v>182</v>
      </c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  <c r="AB514" s="111"/>
      <c r="AC514" s="111"/>
      <c r="AD514" s="111"/>
      <c r="AE514" s="111"/>
      <c r="AF514" s="111"/>
      <c r="AG514" s="112"/>
      <c r="AH514" s="106">
        <f t="shared" si="710"/>
        <v>0</v>
      </c>
      <c r="AI514" s="107" t="str">
        <f t="shared" si="711"/>
        <v/>
      </c>
      <c r="AJ514" s="108" t="str">
        <f t="shared" si="713"/>
        <v/>
      </c>
      <c r="AK514" s="279" t="str">
        <f t="shared" si="712"/>
        <v/>
      </c>
    </row>
    <row r="515" spans="1:37" x14ac:dyDescent="0.2">
      <c r="A515" s="8" t="s">
        <v>164</v>
      </c>
      <c r="B515" s="9" t="s">
        <v>91</v>
      </c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  <c r="AB515" s="111"/>
      <c r="AC515" s="111"/>
      <c r="AD515" s="111"/>
      <c r="AE515" s="111"/>
      <c r="AF515" s="111"/>
      <c r="AG515" s="112"/>
      <c r="AH515" s="106">
        <f t="shared" si="710"/>
        <v>0</v>
      </c>
      <c r="AI515" s="107" t="str">
        <f t="shared" si="711"/>
        <v/>
      </c>
      <c r="AJ515" s="108" t="str">
        <f t="shared" si="713"/>
        <v/>
      </c>
      <c r="AK515" s="279" t="str">
        <f t="shared" si="712"/>
        <v/>
      </c>
    </row>
    <row r="516" spans="1:37" x14ac:dyDescent="0.2">
      <c r="A516" s="6" t="s">
        <v>157</v>
      </c>
      <c r="B516" s="7" t="s">
        <v>180</v>
      </c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  <c r="AB516" s="111"/>
      <c r="AC516" s="111"/>
      <c r="AD516" s="111"/>
      <c r="AE516" s="111"/>
      <c r="AF516" s="111"/>
      <c r="AG516" s="112"/>
      <c r="AH516" s="106">
        <f t="shared" si="710"/>
        <v>0</v>
      </c>
      <c r="AI516" s="107" t="str">
        <f t="shared" si="711"/>
        <v/>
      </c>
      <c r="AJ516" s="108" t="str">
        <f t="shared" si="713"/>
        <v/>
      </c>
      <c r="AK516" s="279" t="str">
        <f t="shared" si="712"/>
        <v/>
      </c>
    </row>
    <row r="517" spans="1:37" x14ac:dyDescent="0.2">
      <c r="A517" s="8" t="s">
        <v>165</v>
      </c>
      <c r="B517" s="9" t="s">
        <v>184</v>
      </c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  <c r="AB517" s="111"/>
      <c r="AC517" s="111"/>
      <c r="AD517" s="111"/>
      <c r="AE517" s="111"/>
      <c r="AF517" s="111"/>
      <c r="AG517" s="112"/>
      <c r="AH517" s="106">
        <f t="shared" si="710"/>
        <v>0</v>
      </c>
      <c r="AI517" s="107" t="str">
        <f t="shared" si="711"/>
        <v/>
      </c>
      <c r="AJ517" s="108" t="str">
        <f t="shared" si="713"/>
        <v/>
      </c>
      <c r="AK517" s="279" t="str">
        <f t="shared" si="712"/>
        <v/>
      </c>
    </row>
    <row r="518" spans="1:37" x14ac:dyDescent="0.2">
      <c r="A518" s="8" t="s">
        <v>166</v>
      </c>
      <c r="B518" s="9" t="s">
        <v>185</v>
      </c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111"/>
      <c r="AC518" s="111"/>
      <c r="AD518" s="111"/>
      <c r="AE518" s="111"/>
      <c r="AF518" s="111"/>
      <c r="AG518" s="112"/>
      <c r="AH518" s="106">
        <f t="shared" si="710"/>
        <v>0</v>
      </c>
      <c r="AI518" s="107" t="str">
        <f t="shared" si="711"/>
        <v/>
      </c>
      <c r="AJ518" s="108" t="str">
        <f t="shared" si="713"/>
        <v/>
      </c>
      <c r="AK518" s="279" t="str">
        <f t="shared" si="712"/>
        <v/>
      </c>
    </row>
    <row r="519" spans="1:37" x14ac:dyDescent="0.2">
      <c r="A519" s="8" t="s">
        <v>171</v>
      </c>
      <c r="B519" s="9" t="s">
        <v>190</v>
      </c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  <c r="AB519" s="111"/>
      <c r="AC519" s="111"/>
      <c r="AD519" s="111"/>
      <c r="AE519" s="111"/>
      <c r="AF519" s="111"/>
      <c r="AG519" s="112"/>
      <c r="AH519" s="106">
        <f t="shared" si="710"/>
        <v>0</v>
      </c>
      <c r="AI519" s="107" t="str">
        <f t="shared" si="711"/>
        <v/>
      </c>
      <c r="AJ519" s="108" t="str">
        <f t="shared" si="713"/>
        <v/>
      </c>
      <c r="AK519" s="279" t="str">
        <f t="shared" si="712"/>
        <v/>
      </c>
    </row>
    <row r="520" spans="1:37" x14ac:dyDescent="0.2">
      <c r="A520" s="8" t="s">
        <v>167</v>
      </c>
      <c r="B520" s="9" t="s">
        <v>186</v>
      </c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111"/>
      <c r="AF520" s="111"/>
      <c r="AG520" s="112"/>
      <c r="AH520" s="106">
        <f t="shared" si="710"/>
        <v>0</v>
      </c>
      <c r="AI520" s="107" t="str">
        <f t="shared" si="711"/>
        <v/>
      </c>
      <c r="AJ520" s="108" t="str">
        <f t="shared" si="713"/>
        <v/>
      </c>
      <c r="AK520" s="279" t="str">
        <f t="shared" si="712"/>
        <v/>
      </c>
    </row>
    <row r="521" spans="1:37" x14ac:dyDescent="0.2">
      <c r="A521" s="8" t="s">
        <v>168</v>
      </c>
      <c r="B521" s="9" t="s">
        <v>187</v>
      </c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  <c r="AB521" s="111"/>
      <c r="AC521" s="111"/>
      <c r="AD521" s="111"/>
      <c r="AE521" s="111"/>
      <c r="AF521" s="111"/>
      <c r="AG521" s="112"/>
      <c r="AH521" s="106">
        <f t="shared" si="710"/>
        <v>0</v>
      </c>
      <c r="AI521" s="107" t="str">
        <f t="shared" si="711"/>
        <v/>
      </c>
      <c r="AJ521" s="108" t="str">
        <f t="shared" si="713"/>
        <v/>
      </c>
      <c r="AK521" s="279" t="str">
        <f t="shared" si="712"/>
        <v/>
      </c>
    </row>
    <row r="522" spans="1:37" x14ac:dyDescent="0.2">
      <c r="A522" s="8" t="s">
        <v>169</v>
      </c>
      <c r="B522" s="9" t="s">
        <v>188</v>
      </c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  <c r="AB522" s="111"/>
      <c r="AC522" s="111"/>
      <c r="AD522" s="111"/>
      <c r="AE522" s="111"/>
      <c r="AF522" s="111"/>
      <c r="AG522" s="112"/>
      <c r="AH522" s="106">
        <f t="shared" si="710"/>
        <v>0</v>
      </c>
      <c r="AI522" s="107" t="str">
        <f t="shared" si="711"/>
        <v/>
      </c>
      <c r="AJ522" s="108" t="str">
        <f t="shared" si="713"/>
        <v/>
      </c>
      <c r="AK522" s="279" t="str">
        <f t="shared" si="712"/>
        <v/>
      </c>
    </row>
    <row r="523" spans="1:37" x14ac:dyDescent="0.2">
      <c r="A523" s="8" t="s">
        <v>170</v>
      </c>
      <c r="B523" s="9" t="s">
        <v>189</v>
      </c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2"/>
      <c r="AH523" s="106">
        <f t="shared" si="710"/>
        <v>0</v>
      </c>
      <c r="AI523" s="107" t="str">
        <f t="shared" si="711"/>
        <v/>
      </c>
      <c r="AJ523" s="108" t="str">
        <f t="shared" si="713"/>
        <v/>
      </c>
      <c r="AK523" s="279" t="str">
        <f t="shared" si="712"/>
        <v/>
      </c>
    </row>
    <row r="524" spans="1:37" x14ac:dyDescent="0.2">
      <c r="A524" s="8" t="s">
        <v>173</v>
      </c>
      <c r="B524" s="10" t="s">
        <v>192</v>
      </c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  <c r="AB524" s="111"/>
      <c r="AC524" s="111"/>
      <c r="AD524" s="111"/>
      <c r="AE524" s="111"/>
      <c r="AF524" s="111"/>
      <c r="AG524" s="112"/>
      <c r="AH524" s="106">
        <f t="shared" si="710"/>
        <v>0</v>
      </c>
      <c r="AI524" s="107" t="str">
        <f t="shared" si="711"/>
        <v/>
      </c>
      <c r="AJ524" s="108" t="str">
        <f t="shared" si="713"/>
        <v/>
      </c>
      <c r="AK524" s="279" t="str">
        <f t="shared" si="712"/>
        <v/>
      </c>
    </row>
    <row r="525" spans="1:37" x14ac:dyDescent="0.2">
      <c r="A525" s="8" t="s">
        <v>172</v>
      </c>
      <c r="B525" s="9" t="s">
        <v>191</v>
      </c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111"/>
      <c r="AC525" s="111"/>
      <c r="AD525" s="111"/>
      <c r="AE525" s="111"/>
      <c r="AF525" s="111"/>
      <c r="AG525" s="112"/>
      <c r="AH525" s="106">
        <f t="shared" si="710"/>
        <v>0</v>
      </c>
      <c r="AI525" s="107" t="str">
        <f t="shared" si="711"/>
        <v/>
      </c>
      <c r="AJ525" s="108" t="str">
        <f t="shared" si="713"/>
        <v/>
      </c>
      <c r="AK525" s="279" t="str">
        <f t="shared" si="712"/>
        <v/>
      </c>
    </row>
    <row r="526" spans="1:37" x14ac:dyDescent="0.2">
      <c r="A526" s="8" t="s">
        <v>174</v>
      </c>
      <c r="B526" s="10" t="s">
        <v>193</v>
      </c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111"/>
      <c r="AF526" s="111"/>
      <c r="AG526" s="112"/>
      <c r="AH526" s="106">
        <f t="shared" si="710"/>
        <v>0</v>
      </c>
      <c r="AI526" s="107" t="str">
        <f t="shared" si="711"/>
        <v/>
      </c>
      <c r="AJ526" s="108" t="str">
        <f t="shared" si="713"/>
        <v/>
      </c>
      <c r="AK526" s="279" t="str">
        <f t="shared" si="712"/>
        <v/>
      </c>
    </row>
    <row r="527" spans="1:37" x14ac:dyDescent="0.2">
      <c r="A527" s="8" t="s">
        <v>175</v>
      </c>
      <c r="B527" s="10" t="s">
        <v>194</v>
      </c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  <c r="AA527" s="111"/>
      <c r="AB527" s="111"/>
      <c r="AC527" s="111"/>
      <c r="AD527" s="111"/>
      <c r="AE527" s="111"/>
      <c r="AF527" s="111"/>
      <c r="AG527" s="112"/>
      <c r="AH527" s="106">
        <f t="shared" si="710"/>
        <v>0</v>
      </c>
      <c r="AI527" s="107" t="str">
        <f t="shared" si="711"/>
        <v/>
      </c>
      <c r="AJ527" s="108" t="str">
        <f t="shared" si="713"/>
        <v/>
      </c>
      <c r="AK527" s="279" t="str">
        <f t="shared" si="712"/>
        <v/>
      </c>
    </row>
    <row r="528" spans="1:37" x14ac:dyDescent="0.2">
      <c r="A528" s="8" t="s">
        <v>176</v>
      </c>
      <c r="B528" s="10" t="s">
        <v>195</v>
      </c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111"/>
      <c r="AF528" s="111"/>
      <c r="AG528" s="112"/>
      <c r="AH528" s="106">
        <f t="shared" si="710"/>
        <v>0</v>
      </c>
      <c r="AI528" s="107" t="str">
        <f t="shared" si="711"/>
        <v/>
      </c>
      <c r="AJ528" s="108" t="str">
        <f t="shared" si="713"/>
        <v/>
      </c>
      <c r="AK528" s="279" t="str">
        <f t="shared" si="712"/>
        <v/>
      </c>
    </row>
    <row r="529" spans="1:37" x14ac:dyDescent="0.2">
      <c r="A529" s="8" t="s">
        <v>178</v>
      </c>
      <c r="B529" s="10" t="s">
        <v>179</v>
      </c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  <c r="AB529" s="111"/>
      <c r="AC529" s="111"/>
      <c r="AD529" s="111"/>
      <c r="AE529" s="111"/>
      <c r="AF529" s="111"/>
      <c r="AG529" s="112"/>
      <c r="AH529" s="106">
        <f t="shared" si="710"/>
        <v>0</v>
      </c>
      <c r="AI529" s="107" t="str">
        <f t="shared" si="711"/>
        <v/>
      </c>
      <c r="AJ529" s="108" t="str">
        <f t="shared" si="713"/>
        <v/>
      </c>
      <c r="AK529" s="279" t="str">
        <f t="shared" si="712"/>
        <v/>
      </c>
    </row>
    <row r="530" spans="1:37" x14ac:dyDescent="0.2">
      <c r="A530" s="8" t="s">
        <v>177</v>
      </c>
      <c r="B530" s="10" t="s">
        <v>196</v>
      </c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  <c r="AB530" s="111"/>
      <c r="AC530" s="111"/>
      <c r="AD530" s="111"/>
      <c r="AE530" s="111"/>
      <c r="AF530" s="111"/>
      <c r="AG530" s="114"/>
      <c r="AH530" s="106">
        <f t="shared" si="710"/>
        <v>0</v>
      </c>
      <c r="AI530" s="107" t="str">
        <f t="shared" ref="AI530" si="714">IF(AH530=0,"",AH530/AH$531*100)</f>
        <v/>
      </c>
      <c r="AJ530" s="108" t="str">
        <f t="shared" ref="AJ530" si="715">IF(AH530=0,"",AI530*AJ$506/100)</f>
        <v/>
      </c>
      <c r="AK530" s="279" t="str">
        <f t="shared" ref="AK530" si="716">IF(AH530=0,"",AH530/AH$531)</f>
        <v/>
      </c>
    </row>
    <row r="531" spans="1:37" x14ac:dyDescent="0.2">
      <c r="B531" s="129" t="s">
        <v>29</v>
      </c>
      <c r="C531" s="117">
        <f>SUM(C508:C530)</f>
        <v>0</v>
      </c>
      <c r="D531" s="117">
        <f t="shared" ref="D531" si="717">SUM(D508:D530)</f>
        <v>0</v>
      </c>
      <c r="E531" s="117">
        <f t="shared" ref="E531" si="718">SUM(E508:E530)</f>
        <v>0</v>
      </c>
      <c r="F531" s="117">
        <f t="shared" ref="F531" si="719">SUM(F508:F530)</f>
        <v>0</v>
      </c>
      <c r="G531" s="117">
        <f t="shared" ref="G531" si="720">SUM(G508:G530)</f>
        <v>0</v>
      </c>
      <c r="H531" s="117">
        <f t="shared" ref="H531" si="721">SUM(H508:H530)</f>
        <v>0</v>
      </c>
      <c r="I531" s="117">
        <f t="shared" ref="I531" si="722">SUM(I508:I530)</f>
        <v>0</v>
      </c>
      <c r="J531" s="117">
        <f t="shared" ref="J531" si="723">SUM(J508:J530)</f>
        <v>0</v>
      </c>
      <c r="K531" s="117">
        <f t="shared" ref="K531" si="724">SUM(K508:K530)</f>
        <v>0</v>
      </c>
      <c r="L531" s="117">
        <f t="shared" ref="L531" si="725">SUM(L508:L530)</f>
        <v>0</v>
      </c>
      <c r="M531" s="117">
        <f t="shared" ref="M531" si="726">SUM(M508:M530)</f>
        <v>0</v>
      </c>
      <c r="N531" s="117">
        <f t="shared" ref="N531" si="727">SUM(N508:N530)</f>
        <v>0</v>
      </c>
      <c r="O531" s="117">
        <f t="shared" ref="O531" si="728">SUM(O508:O530)</f>
        <v>0</v>
      </c>
      <c r="P531" s="117">
        <f t="shared" ref="P531" si="729">SUM(P508:P530)</f>
        <v>0</v>
      </c>
      <c r="Q531" s="117">
        <f t="shared" ref="Q531" si="730">SUM(Q508:Q530)</f>
        <v>0</v>
      </c>
      <c r="R531" s="117">
        <f t="shared" ref="R531" si="731">SUM(R508:R530)</f>
        <v>0</v>
      </c>
      <c r="S531" s="117">
        <f t="shared" ref="S531" si="732">SUM(S508:S530)</f>
        <v>0</v>
      </c>
      <c r="T531" s="117">
        <f t="shared" ref="T531" si="733">SUM(T508:T530)</f>
        <v>0</v>
      </c>
      <c r="U531" s="117">
        <f t="shared" ref="U531" si="734">SUM(U508:U530)</f>
        <v>0</v>
      </c>
      <c r="V531" s="117">
        <f t="shared" ref="V531" si="735">SUM(V508:V530)</f>
        <v>0</v>
      </c>
      <c r="W531" s="117">
        <f t="shared" ref="W531" si="736">SUM(W508:W530)</f>
        <v>0</v>
      </c>
      <c r="X531" s="117">
        <f t="shared" ref="X531" si="737">SUM(X508:X530)</f>
        <v>0</v>
      </c>
      <c r="Y531" s="117">
        <f t="shared" ref="Y531" si="738">SUM(Y508:Y530)</f>
        <v>0</v>
      </c>
      <c r="Z531" s="117">
        <f t="shared" ref="Z531" si="739">SUM(Z508:Z530)</f>
        <v>0</v>
      </c>
      <c r="AA531" s="117">
        <f t="shared" ref="AA531" si="740">SUM(AA508:AA530)</f>
        <v>0</v>
      </c>
      <c r="AB531" s="117">
        <f t="shared" ref="AB531" si="741">SUM(AB508:AB530)</f>
        <v>0</v>
      </c>
      <c r="AC531" s="117">
        <f t="shared" ref="AC531" si="742">SUM(AC508:AC530)</f>
        <v>0</v>
      </c>
      <c r="AD531" s="117">
        <f t="shared" ref="AD531" si="743">SUM(AD508:AD530)</f>
        <v>0</v>
      </c>
      <c r="AE531" s="117">
        <f t="shared" ref="AE531" si="744">SUM(AE508:AE530)</f>
        <v>0</v>
      </c>
      <c r="AF531" s="117">
        <f t="shared" ref="AF531" si="745">SUM(AF508:AF530)</f>
        <v>0</v>
      </c>
      <c r="AG531" s="117">
        <f t="shared" ref="AG531" si="746">SUM(AG508:AG530)</f>
        <v>0</v>
      </c>
      <c r="AH531" s="117">
        <f t="shared" ref="AH531" si="747">SUM(AH508:AH530)</f>
        <v>0</v>
      </c>
      <c r="AI531" s="101" t="str">
        <f>IF(AJ531=AJ506,"ตรง","ไม่ตรง")</f>
        <v>ตรง</v>
      </c>
      <c r="AJ531" s="102">
        <f>SUM(AJ508:AJ529)</f>
        <v>0</v>
      </c>
      <c r="AK531" s="279">
        <f>SUM(AK508:AK529)</f>
        <v>0</v>
      </c>
    </row>
    <row r="533" spans="1:37" x14ac:dyDescent="0.2">
      <c r="A533" s="99">
        <v>20</v>
      </c>
      <c r="B533" s="100" t="e">
        <f>VLOOKUP(A533,'1ค่าแรงรายคน'!$A$2:$B$32,2,0)</f>
        <v>#N/A</v>
      </c>
      <c r="AI533" s="101" t="s">
        <v>116</v>
      </c>
      <c r="AJ533" s="102" t="s">
        <v>28</v>
      </c>
    </row>
    <row r="534" spans="1:37" x14ac:dyDescent="0.2">
      <c r="A534" s="381" t="s">
        <v>0</v>
      </c>
      <c r="B534" s="381" t="s">
        <v>1</v>
      </c>
      <c r="C534" s="383"/>
      <c r="D534" s="384"/>
      <c r="E534" s="384"/>
      <c r="F534" s="384"/>
      <c r="G534" s="384"/>
      <c r="H534" s="384"/>
      <c r="I534" s="384"/>
      <c r="J534" s="384"/>
      <c r="K534" s="384"/>
      <c r="L534" s="384"/>
      <c r="M534" s="384"/>
      <c r="N534" s="384"/>
      <c r="O534" s="384"/>
      <c r="P534" s="384"/>
      <c r="Q534" s="384"/>
      <c r="R534" s="384"/>
      <c r="S534" s="384"/>
      <c r="T534" s="384"/>
      <c r="U534" s="384"/>
      <c r="V534" s="384"/>
      <c r="W534" s="384"/>
      <c r="X534" s="384"/>
      <c r="Y534" s="384"/>
      <c r="Z534" s="384"/>
      <c r="AA534" s="384"/>
      <c r="AB534" s="384"/>
      <c r="AC534" s="384"/>
      <c r="AD534" s="384"/>
      <c r="AE534" s="384"/>
      <c r="AF534" s="384"/>
      <c r="AG534" s="384"/>
      <c r="AI534" s="102">
        <v>1</v>
      </c>
      <c r="AJ534" s="104">
        <f>+'1ค่าแรงรายคน'!C21</f>
        <v>0</v>
      </c>
    </row>
    <row r="535" spans="1:37" x14ac:dyDescent="0.2">
      <c r="A535" s="382"/>
      <c r="B535" s="382"/>
      <c r="C535" s="105">
        <v>1</v>
      </c>
      <c r="D535" s="105">
        <v>2</v>
      </c>
      <c r="E535" s="105">
        <v>3</v>
      </c>
      <c r="F535" s="105">
        <v>4</v>
      </c>
      <c r="G535" s="105">
        <v>5</v>
      </c>
      <c r="H535" s="105">
        <v>6</v>
      </c>
      <c r="I535" s="105">
        <v>7</v>
      </c>
      <c r="J535" s="105">
        <v>8</v>
      </c>
      <c r="K535" s="105">
        <v>9</v>
      </c>
      <c r="L535" s="105">
        <v>10</v>
      </c>
      <c r="M535" s="105">
        <v>11</v>
      </c>
      <c r="N535" s="105">
        <v>12</v>
      </c>
      <c r="O535" s="105">
        <v>13</v>
      </c>
      <c r="P535" s="105">
        <v>14</v>
      </c>
      <c r="Q535" s="105">
        <v>15</v>
      </c>
      <c r="R535" s="105">
        <v>16</v>
      </c>
      <c r="S535" s="105">
        <v>17</v>
      </c>
      <c r="T535" s="105">
        <v>18</v>
      </c>
      <c r="U535" s="105">
        <v>19</v>
      </c>
      <c r="V535" s="105">
        <v>20</v>
      </c>
      <c r="W535" s="105">
        <v>21</v>
      </c>
      <c r="X535" s="105">
        <v>22</v>
      </c>
      <c r="Y535" s="105">
        <v>23</v>
      </c>
      <c r="Z535" s="105">
        <v>24</v>
      </c>
      <c r="AA535" s="105">
        <v>25</v>
      </c>
      <c r="AB535" s="105">
        <v>26</v>
      </c>
      <c r="AC535" s="105">
        <v>27</v>
      </c>
      <c r="AD535" s="105">
        <v>28</v>
      </c>
      <c r="AE535" s="105">
        <v>29</v>
      </c>
      <c r="AF535" s="105">
        <v>30</v>
      </c>
      <c r="AG535" s="105"/>
      <c r="AH535" s="106" t="s">
        <v>29</v>
      </c>
      <c r="AI535" s="107" t="s">
        <v>30</v>
      </c>
      <c r="AJ535" s="108" t="s">
        <v>31</v>
      </c>
    </row>
    <row r="536" spans="1:37" x14ac:dyDescent="0.2">
      <c r="A536" s="6" t="s">
        <v>156</v>
      </c>
      <c r="B536" s="7" t="s">
        <v>85</v>
      </c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  <c r="AB536" s="111"/>
      <c r="AC536" s="111"/>
      <c r="AD536" s="111"/>
      <c r="AE536" s="111"/>
      <c r="AF536" s="111"/>
      <c r="AG536" s="112"/>
      <c r="AH536" s="106">
        <f t="shared" ref="AH536:AH558" si="748">SUM(C536:AG536)</f>
        <v>0</v>
      </c>
      <c r="AI536" s="107" t="str">
        <f t="shared" ref="AI536:AI557" si="749">IF(AH536=0,"",AH536/AH$559*100)</f>
        <v/>
      </c>
      <c r="AJ536" s="108" t="str">
        <f>IF(AH536=0,"",AI536*AJ$534/100)</f>
        <v/>
      </c>
      <c r="AK536" s="279" t="str">
        <f t="shared" ref="AK536:AK557" si="750">IF(AH536=0,"",AH536/AH$559)</f>
        <v/>
      </c>
    </row>
    <row r="537" spans="1:37" x14ac:dyDescent="0.2">
      <c r="A537" s="6" t="s">
        <v>160</v>
      </c>
      <c r="B537" s="7" t="s">
        <v>7</v>
      </c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  <c r="AB537" s="111"/>
      <c r="AC537" s="111"/>
      <c r="AD537" s="111"/>
      <c r="AE537" s="111"/>
      <c r="AF537" s="111"/>
      <c r="AG537" s="112"/>
      <c r="AH537" s="106">
        <f t="shared" si="748"/>
        <v>0</v>
      </c>
      <c r="AI537" s="107" t="str">
        <f t="shared" si="749"/>
        <v/>
      </c>
      <c r="AJ537" s="108" t="str">
        <f t="shared" ref="AJ537:AJ557" si="751">IF(AH537=0,"",AI537*AJ$534/100)</f>
        <v/>
      </c>
      <c r="AK537" s="279" t="str">
        <f t="shared" si="750"/>
        <v/>
      </c>
    </row>
    <row r="538" spans="1:37" x14ac:dyDescent="0.2">
      <c r="A538" s="6" t="s">
        <v>158</v>
      </c>
      <c r="B538" s="7" t="s">
        <v>181</v>
      </c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  <c r="AB538" s="111"/>
      <c r="AC538" s="111"/>
      <c r="AD538" s="111"/>
      <c r="AE538" s="111"/>
      <c r="AF538" s="111"/>
      <c r="AG538" s="112"/>
      <c r="AH538" s="106">
        <f t="shared" si="748"/>
        <v>0</v>
      </c>
      <c r="AI538" s="107" t="str">
        <f t="shared" si="749"/>
        <v/>
      </c>
      <c r="AJ538" s="108" t="str">
        <f t="shared" si="751"/>
        <v/>
      </c>
      <c r="AK538" s="279" t="str">
        <f t="shared" si="750"/>
        <v/>
      </c>
    </row>
    <row r="539" spans="1:37" x14ac:dyDescent="0.2">
      <c r="A539" s="6" t="s">
        <v>159</v>
      </c>
      <c r="B539" s="7" t="s">
        <v>8</v>
      </c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  <c r="AA539" s="111"/>
      <c r="AB539" s="111"/>
      <c r="AC539" s="111"/>
      <c r="AD539" s="111"/>
      <c r="AE539" s="111"/>
      <c r="AF539" s="111"/>
      <c r="AG539" s="112"/>
      <c r="AH539" s="106">
        <f t="shared" si="748"/>
        <v>0</v>
      </c>
      <c r="AI539" s="107" t="str">
        <f t="shared" si="749"/>
        <v/>
      </c>
      <c r="AJ539" s="108" t="str">
        <f t="shared" si="751"/>
        <v/>
      </c>
      <c r="AK539" s="279" t="str">
        <f t="shared" si="750"/>
        <v/>
      </c>
    </row>
    <row r="540" spans="1:37" x14ac:dyDescent="0.2">
      <c r="A540" s="8" t="s">
        <v>163</v>
      </c>
      <c r="B540" s="9" t="s">
        <v>183</v>
      </c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  <c r="AB540" s="111"/>
      <c r="AC540" s="111"/>
      <c r="AD540" s="111"/>
      <c r="AE540" s="111"/>
      <c r="AF540" s="111"/>
      <c r="AG540" s="112"/>
      <c r="AH540" s="106">
        <f t="shared" si="748"/>
        <v>0</v>
      </c>
      <c r="AI540" s="107" t="str">
        <f t="shared" si="749"/>
        <v/>
      </c>
      <c r="AJ540" s="108" t="str">
        <f t="shared" si="751"/>
        <v/>
      </c>
      <c r="AK540" s="279" t="str">
        <f t="shared" si="750"/>
        <v/>
      </c>
    </row>
    <row r="541" spans="1:37" x14ac:dyDescent="0.2">
      <c r="A541" s="8" t="s">
        <v>162</v>
      </c>
      <c r="B541" s="9" t="s">
        <v>89</v>
      </c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  <c r="AB541" s="111"/>
      <c r="AC541" s="111"/>
      <c r="AD541" s="111"/>
      <c r="AE541" s="111"/>
      <c r="AF541" s="111"/>
      <c r="AG541" s="112"/>
      <c r="AH541" s="106">
        <f t="shared" si="748"/>
        <v>0</v>
      </c>
      <c r="AI541" s="107" t="str">
        <f t="shared" si="749"/>
        <v/>
      </c>
      <c r="AJ541" s="108" t="str">
        <f t="shared" si="751"/>
        <v/>
      </c>
      <c r="AK541" s="279" t="str">
        <f t="shared" si="750"/>
        <v/>
      </c>
    </row>
    <row r="542" spans="1:37" x14ac:dyDescent="0.2">
      <c r="A542" s="6" t="s">
        <v>161</v>
      </c>
      <c r="B542" s="7" t="s">
        <v>182</v>
      </c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  <c r="AB542" s="111"/>
      <c r="AC542" s="111"/>
      <c r="AD542" s="111"/>
      <c r="AE542" s="111"/>
      <c r="AF542" s="111"/>
      <c r="AG542" s="112"/>
      <c r="AH542" s="106">
        <f t="shared" si="748"/>
        <v>0</v>
      </c>
      <c r="AI542" s="107" t="str">
        <f t="shared" si="749"/>
        <v/>
      </c>
      <c r="AJ542" s="108" t="str">
        <f t="shared" si="751"/>
        <v/>
      </c>
      <c r="AK542" s="279" t="str">
        <f t="shared" si="750"/>
        <v/>
      </c>
    </row>
    <row r="543" spans="1:37" x14ac:dyDescent="0.2">
      <c r="A543" s="8" t="s">
        <v>164</v>
      </c>
      <c r="B543" s="9" t="s">
        <v>91</v>
      </c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111"/>
      <c r="AF543" s="111"/>
      <c r="AG543" s="112"/>
      <c r="AH543" s="106">
        <f t="shared" si="748"/>
        <v>0</v>
      </c>
      <c r="AI543" s="107" t="str">
        <f t="shared" si="749"/>
        <v/>
      </c>
      <c r="AJ543" s="108" t="str">
        <f t="shared" si="751"/>
        <v/>
      </c>
      <c r="AK543" s="279" t="str">
        <f t="shared" si="750"/>
        <v/>
      </c>
    </row>
    <row r="544" spans="1:37" x14ac:dyDescent="0.2">
      <c r="A544" s="6" t="s">
        <v>157</v>
      </c>
      <c r="B544" s="7" t="s">
        <v>180</v>
      </c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  <c r="AB544" s="111"/>
      <c r="AC544" s="111"/>
      <c r="AD544" s="111"/>
      <c r="AE544" s="111"/>
      <c r="AF544" s="111"/>
      <c r="AG544" s="112"/>
      <c r="AH544" s="106">
        <f t="shared" si="748"/>
        <v>0</v>
      </c>
      <c r="AI544" s="107" t="str">
        <f t="shared" si="749"/>
        <v/>
      </c>
      <c r="AJ544" s="108" t="str">
        <f t="shared" si="751"/>
        <v/>
      </c>
      <c r="AK544" s="279" t="str">
        <f t="shared" si="750"/>
        <v/>
      </c>
    </row>
    <row r="545" spans="1:37" x14ac:dyDescent="0.2">
      <c r="A545" s="8" t="s">
        <v>165</v>
      </c>
      <c r="B545" s="9" t="s">
        <v>184</v>
      </c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  <c r="AB545" s="111"/>
      <c r="AC545" s="111"/>
      <c r="AD545" s="111"/>
      <c r="AE545" s="111"/>
      <c r="AF545" s="111"/>
      <c r="AG545" s="112"/>
      <c r="AH545" s="106">
        <f t="shared" si="748"/>
        <v>0</v>
      </c>
      <c r="AI545" s="107" t="str">
        <f t="shared" si="749"/>
        <v/>
      </c>
      <c r="AJ545" s="108" t="str">
        <f t="shared" si="751"/>
        <v/>
      </c>
      <c r="AK545" s="279" t="str">
        <f t="shared" si="750"/>
        <v/>
      </c>
    </row>
    <row r="546" spans="1:37" x14ac:dyDescent="0.2">
      <c r="A546" s="8" t="s">
        <v>166</v>
      </c>
      <c r="B546" s="9" t="s">
        <v>185</v>
      </c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  <c r="AB546" s="111"/>
      <c r="AC546" s="111"/>
      <c r="AD546" s="111"/>
      <c r="AE546" s="111"/>
      <c r="AF546" s="111"/>
      <c r="AG546" s="112"/>
      <c r="AH546" s="106">
        <f t="shared" si="748"/>
        <v>0</v>
      </c>
      <c r="AI546" s="107" t="str">
        <f t="shared" si="749"/>
        <v/>
      </c>
      <c r="AJ546" s="108" t="str">
        <f t="shared" si="751"/>
        <v/>
      </c>
      <c r="AK546" s="279" t="str">
        <f t="shared" si="750"/>
        <v/>
      </c>
    </row>
    <row r="547" spans="1:37" x14ac:dyDescent="0.2">
      <c r="A547" s="8" t="s">
        <v>171</v>
      </c>
      <c r="B547" s="9" t="s">
        <v>190</v>
      </c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  <c r="AB547" s="111"/>
      <c r="AC547" s="111"/>
      <c r="AD547" s="111"/>
      <c r="AE547" s="111"/>
      <c r="AF547" s="111"/>
      <c r="AG547" s="112"/>
      <c r="AH547" s="106">
        <f t="shared" si="748"/>
        <v>0</v>
      </c>
      <c r="AI547" s="107" t="str">
        <f t="shared" si="749"/>
        <v/>
      </c>
      <c r="AJ547" s="108" t="str">
        <f t="shared" si="751"/>
        <v/>
      </c>
      <c r="AK547" s="279" t="str">
        <f t="shared" si="750"/>
        <v/>
      </c>
    </row>
    <row r="548" spans="1:37" x14ac:dyDescent="0.2">
      <c r="A548" s="8" t="s">
        <v>167</v>
      </c>
      <c r="B548" s="9" t="s">
        <v>186</v>
      </c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111"/>
      <c r="AF548" s="111"/>
      <c r="AG548" s="112"/>
      <c r="AH548" s="106">
        <f t="shared" si="748"/>
        <v>0</v>
      </c>
      <c r="AI548" s="107" t="str">
        <f t="shared" si="749"/>
        <v/>
      </c>
      <c r="AJ548" s="108" t="str">
        <f t="shared" si="751"/>
        <v/>
      </c>
      <c r="AK548" s="279" t="str">
        <f t="shared" si="750"/>
        <v/>
      </c>
    </row>
    <row r="549" spans="1:37" x14ac:dyDescent="0.2">
      <c r="A549" s="8" t="s">
        <v>168</v>
      </c>
      <c r="B549" s="9" t="s">
        <v>187</v>
      </c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  <c r="AB549" s="111"/>
      <c r="AC549" s="111"/>
      <c r="AD549" s="111"/>
      <c r="AE549" s="111"/>
      <c r="AF549" s="111"/>
      <c r="AG549" s="112"/>
      <c r="AH549" s="106">
        <f t="shared" si="748"/>
        <v>0</v>
      </c>
      <c r="AI549" s="107" t="str">
        <f t="shared" si="749"/>
        <v/>
      </c>
      <c r="AJ549" s="108" t="str">
        <f t="shared" si="751"/>
        <v/>
      </c>
      <c r="AK549" s="279" t="str">
        <f t="shared" si="750"/>
        <v/>
      </c>
    </row>
    <row r="550" spans="1:37" x14ac:dyDescent="0.2">
      <c r="A550" s="8" t="s">
        <v>169</v>
      </c>
      <c r="B550" s="9" t="s">
        <v>188</v>
      </c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  <c r="AB550" s="111"/>
      <c r="AC550" s="111"/>
      <c r="AD550" s="111"/>
      <c r="AE550" s="111"/>
      <c r="AF550" s="111"/>
      <c r="AG550" s="112"/>
      <c r="AH550" s="106">
        <f t="shared" si="748"/>
        <v>0</v>
      </c>
      <c r="AI550" s="107" t="str">
        <f t="shared" si="749"/>
        <v/>
      </c>
      <c r="AJ550" s="108" t="str">
        <f t="shared" si="751"/>
        <v/>
      </c>
      <c r="AK550" s="279" t="str">
        <f t="shared" si="750"/>
        <v/>
      </c>
    </row>
    <row r="551" spans="1:37" x14ac:dyDescent="0.2">
      <c r="A551" s="8" t="s">
        <v>170</v>
      </c>
      <c r="B551" s="9" t="s">
        <v>189</v>
      </c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  <c r="AB551" s="111"/>
      <c r="AC551" s="111"/>
      <c r="AD551" s="111"/>
      <c r="AE551" s="111"/>
      <c r="AF551" s="111"/>
      <c r="AG551" s="112"/>
      <c r="AH551" s="106">
        <f t="shared" si="748"/>
        <v>0</v>
      </c>
      <c r="AI551" s="107" t="str">
        <f t="shared" si="749"/>
        <v/>
      </c>
      <c r="AJ551" s="108" t="str">
        <f t="shared" si="751"/>
        <v/>
      </c>
      <c r="AK551" s="279" t="str">
        <f t="shared" si="750"/>
        <v/>
      </c>
    </row>
    <row r="552" spans="1:37" x14ac:dyDescent="0.2">
      <c r="A552" s="8" t="s">
        <v>173</v>
      </c>
      <c r="B552" s="10" t="s">
        <v>192</v>
      </c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  <c r="AB552" s="111"/>
      <c r="AC552" s="111"/>
      <c r="AD552" s="111"/>
      <c r="AE552" s="111"/>
      <c r="AF552" s="111"/>
      <c r="AG552" s="112"/>
      <c r="AH552" s="106">
        <f t="shared" si="748"/>
        <v>0</v>
      </c>
      <c r="AI552" s="107" t="str">
        <f t="shared" si="749"/>
        <v/>
      </c>
      <c r="AJ552" s="108" t="str">
        <f t="shared" si="751"/>
        <v/>
      </c>
      <c r="AK552" s="279" t="str">
        <f t="shared" si="750"/>
        <v/>
      </c>
    </row>
    <row r="553" spans="1:37" x14ac:dyDescent="0.2">
      <c r="A553" s="8" t="s">
        <v>172</v>
      </c>
      <c r="B553" s="9" t="s">
        <v>191</v>
      </c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  <c r="AB553" s="111"/>
      <c r="AC553" s="111"/>
      <c r="AD553" s="111"/>
      <c r="AE553" s="111"/>
      <c r="AF553" s="111"/>
      <c r="AG553" s="112"/>
      <c r="AH553" s="106">
        <f t="shared" si="748"/>
        <v>0</v>
      </c>
      <c r="AI553" s="107" t="str">
        <f t="shared" si="749"/>
        <v/>
      </c>
      <c r="AJ553" s="108" t="str">
        <f t="shared" si="751"/>
        <v/>
      </c>
      <c r="AK553" s="279" t="str">
        <f t="shared" si="750"/>
        <v/>
      </c>
    </row>
    <row r="554" spans="1:37" x14ac:dyDescent="0.2">
      <c r="A554" s="8" t="s">
        <v>174</v>
      </c>
      <c r="B554" s="10" t="s">
        <v>193</v>
      </c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  <c r="AB554" s="111"/>
      <c r="AC554" s="111"/>
      <c r="AD554" s="111"/>
      <c r="AE554" s="111"/>
      <c r="AF554" s="111"/>
      <c r="AG554" s="112"/>
      <c r="AH554" s="106">
        <f t="shared" si="748"/>
        <v>0</v>
      </c>
      <c r="AI554" s="107" t="str">
        <f t="shared" si="749"/>
        <v/>
      </c>
      <c r="AJ554" s="108" t="str">
        <f t="shared" si="751"/>
        <v/>
      </c>
      <c r="AK554" s="279" t="str">
        <f t="shared" si="750"/>
        <v/>
      </c>
    </row>
    <row r="555" spans="1:37" x14ac:dyDescent="0.2">
      <c r="A555" s="8" t="s">
        <v>175</v>
      </c>
      <c r="B555" s="10" t="s">
        <v>194</v>
      </c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  <c r="AB555" s="111"/>
      <c r="AC555" s="111"/>
      <c r="AD555" s="111"/>
      <c r="AE555" s="111"/>
      <c r="AF555" s="111"/>
      <c r="AG555" s="112"/>
      <c r="AH555" s="106">
        <f t="shared" si="748"/>
        <v>0</v>
      </c>
      <c r="AI555" s="107" t="str">
        <f t="shared" si="749"/>
        <v/>
      </c>
      <c r="AJ555" s="108" t="str">
        <f t="shared" si="751"/>
        <v/>
      </c>
      <c r="AK555" s="279" t="str">
        <f t="shared" si="750"/>
        <v/>
      </c>
    </row>
    <row r="556" spans="1:37" x14ac:dyDescent="0.2">
      <c r="A556" s="8" t="s">
        <v>176</v>
      </c>
      <c r="B556" s="10" t="s">
        <v>195</v>
      </c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  <c r="AB556" s="111"/>
      <c r="AC556" s="111"/>
      <c r="AD556" s="111"/>
      <c r="AE556" s="111"/>
      <c r="AF556" s="111"/>
      <c r="AG556" s="112"/>
      <c r="AH556" s="106">
        <f t="shared" si="748"/>
        <v>0</v>
      </c>
      <c r="AI556" s="107" t="str">
        <f t="shared" si="749"/>
        <v/>
      </c>
      <c r="AJ556" s="108" t="str">
        <f t="shared" si="751"/>
        <v/>
      </c>
      <c r="AK556" s="279" t="str">
        <f t="shared" si="750"/>
        <v/>
      </c>
    </row>
    <row r="557" spans="1:37" x14ac:dyDescent="0.2">
      <c r="A557" s="8" t="s">
        <v>178</v>
      </c>
      <c r="B557" s="10" t="s">
        <v>179</v>
      </c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  <c r="AB557" s="111"/>
      <c r="AC557" s="111"/>
      <c r="AD557" s="111"/>
      <c r="AE557" s="111"/>
      <c r="AF557" s="111"/>
      <c r="AG557" s="112"/>
      <c r="AH557" s="106">
        <f t="shared" si="748"/>
        <v>0</v>
      </c>
      <c r="AI557" s="107" t="str">
        <f t="shared" si="749"/>
        <v/>
      </c>
      <c r="AJ557" s="108" t="str">
        <f t="shared" si="751"/>
        <v/>
      </c>
      <c r="AK557" s="279" t="str">
        <f t="shared" si="750"/>
        <v/>
      </c>
    </row>
    <row r="558" spans="1:37" x14ac:dyDescent="0.2">
      <c r="A558" s="8" t="s">
        <v>177</v>
      </c>
      <c r="B558" s="10" t="s">
        <v>196</v>
      </c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111"/>
      <c r="AF558" s="111"/>
      <c r="AG558" s="114"/>
      <c r="AH558" s="106">
        <f t="shared" si="748"/>
        <v>0</v>
      </c>
      <c r="AI558" s="107" t="str">
        <f t="shared" ref="AI558" si="752">IF(AH558=0,"",AH558/AH$559*100)</f>
        <v/>
      </c>
      <c r="AJ558" s="108" t="str">
        <f t="shared" ref="AJ558" si="753">IF(AH558=0,"",AI558*AJ$534/100)</f>
        <v/>
      </c>
      <c r="AK558" s="279" t="str">
        <f t="shared" ref="AK558" si="754">IF(AH558=0,"",AH558/AH$559)</f>
        <v/>
      </c>
    </row>
    <row r="559" spans="1:37" x14ac:dyDescent="0.2">
      <c r="B559" s="129" t="s">
        <v>29</v>
      </c>
      <c r="C559" s="117">
        <f>SUM(C536:C558)</f>
        <v>0</v>
      </c>
      <c r="D559" s="117">
        <f t="shared" ref="D559" si="755">SUM(D536:D558)</f>
        <v>0</v>
      </c>
      <c r="E559" s="117">
        <f t="shared" ref="E559" si="756">SUM(E536:E558)</f>
        <v>0</v>
      </c>
      <c r="F559" s="117">
        <f t="shared" ref="F559" si="757">SUM(F536:F558)</f>
        <v>0</v>
      </c>
      <c r="G559" s="117">
        <f t="shared" ref="G559" si="758">SUM(G536:G558)</f>
        <v>0</v>
      </c>
      <c r="H559" s="117">
        <f t="shared" ref="H559" si="759">SUM(H536:H558)</f>
        <v>0</v>
      </c>
      <c r="I559" s="117">
        <f t="shared" ref="I559" si="760">SUM(I536:I558)</f>
        <v>0</v>
      </c>
      <c r="J559" s="117">
        <f t="shared" ref="J559" si="761">SUM(J536:J558)</f>
        <v>0</v>
      </c>
      <c r="K559" s="117">
        <f t="shared" ref="K559" si="762">SUM(K536:K558)</f>
        <v>0</v>
      </c>
      <c r="L559" s="117">
        <f t="shared" ref="L559" si="763">SUM(L536:L558)</f>
        <v>0</v>
      </c>
      <c r="M559" s="117">
        <f t="shared" ref="M559" si="764">SUM(M536:M558)</f>
        <v>0</v>
      </c>
      <c r="N559" s="117">
        <f t="shared" ref="N559" si="765">SUM(N536:N558)</f>
        <v>0</v>
      </c>
      <c r="O559" s="117">
        <f t="shared" ref="O559" si="766">SUM(O536:O558)</f>
        <v>0</v>
      </c>
      <c r="P559" s="117">
        <f t="shared" ref="P559" si="767">SUM(P536:P558)</f>
        <v>0</v>
      </c>
      <c r="Q559" s="117">
        <f t="shared" ref="Q559" si="768">SUM(Q536:Q558)</f>
        <v>0</v>
      </c>
      <c r="R559" s="117">
        <f t="shared" ref="R559" si="769">SUM(R536:R558)</f>
        <v>0</v>
      </c>
      <c r="S559" s="117">
        <f t="shared" ref="S559" si="770">SUM(S536:S558)</f>
        <v>0</v>
      </c>
      <c r="T559" s="117">
        <f t="shared" ref="T559" si="771">SUM(T536:T558)</f>
        <v>0</v>
      </c>
      <c r="U559" s="117">
        <f t="shared" ref="U559" si="772">SUM(U536:U558)</f>
        <v>0</v>
      </c>
      <c r="V559" s="117">
        <f t="shared" ref="V559" si="773">SUM(V536:V558)</f>
        <v>0</v>
      </c>
      <c r="W559" s="117">
        <f t="shared" ref="W559" si="774">SUM(W536:W558)</f>
        <v>0</v>
      </c>
      <c r="X559" s="117">
        <f t="shared" ref="X559" si="775">SUM(X536:X558)</f>
        <v>0</v>
      </c>
      <c r="Y559" s="117">
        <f t="shared" ref="Y559" si="776">SUM(Y536:Y558)</f>
        <v>0</v>
      </c>
      <c r="Z559" s="117">
        <f t="shared" ref="Z559" si="777">SUM(Z536:Z558)</f>
        <v>0</v>
      </c>
      <c r="AA559" s="117">
        <f t="shared" ref="AA559" si="778">SUM(AA536:AA558)</f>
        <v>0</v>
      </c>
      <c r="AB559" s="117">
        <f t="shared" ref="AB559" si="779">SUM(AB536:AB558)</f>
        <v>0</v>
      </c>
      <c r="AC559" s="117">
        <f t="shared" ref="AC559" si="780">SUM(AC536:AC558)</f>
        <v>0</v>
      </c>
      <c r="AD559" s="117">
        <f t="shared" ref="AD559" si="781">SUM(AD536:AD558)</f>
        <v>0</v>
      </c>
      <c r="AE559" s="117">
        <f t="shared" ref="AE559" si="782">SUM(AE536:AE558)</f>
        <v>0</v>
      </c>
      <c r="AF559" s="117">
        <f t="shared" ref="AF559" si="783">SUM(AF536:AF558)</f>
        <v>0</v>
      </c>
      <c r="AG559" s="117">
        <f t="shared" ref="AG559" si="784">SUM(AG536:AG558)</f>
        <v>0</v>
      </c>
      <c r="AH559" s="117">
        <f t="shared" ref="AH559" si="785">SUM(AH536:AH558)</f>
        <v>0</v>
      </c>
      <c r="AI559" s="101" t="str">
        <f>IF(AJ559=AJ534,"ตรง","ไม่ตรง")</f>
        <v>ตรง</v>
      </c>
      <c r="AJ559" s="102">
        <f>SUM(AJ536:AJ557)</f>
        <v>0</v>
      </c>
      <c r="AK559" s="279">
        <f>SUM(AK536:AK557)</f>
        <v>0</v>
      </c>
    </row>
    <row r="561" spans="1:37" x14ac:dyDescent="0.2">
      <c r="A561" s="99">
        <v>21</v>
      </c>
      <c r="B561" s="100" t="e">
        <f>VLOOKUP(A561,'1ค่าแรงรายคน'!$A$2:$B$32,2,0)</f>
        <v>#N/A</v>
      </c>
      <c r="AI561" s="101" t="s">
        <v>117</v>
      </c>
      <c r="AJ561" s="102" t="s">
        <v>28</v>
      </c>
    </row>
    <row r="562" spans="1:37" x14ac:dyDescent="0.2">
      <c r="A562" s="381" t="s">
        <v>0</v>
      </c>
      <c r="B562" s="381" t="s">
        <v>1</v>
      </c>
      <c r="C562" s="383"/>
      <c r="D562" s="384"/>
      <c r="E562" s="384"/>
      <c r="F562" s="384"/>
      <c r="G562" s="384"/>
      <c r="H562" s="384"/>
      <c r="I562" s="384"/>
      <c r="J562" s="384"/>
      <c r="K562" s="384"/>
      <c r="L562" s="384"/>
      <c r="M562" s="384"/>
      <c r="N562" s="384"/>
      <c r="O562" s="384"/>
      <c r="P562" s="384"/>
      <c r="Q562" s="384"/>
      <c r="R562" s="384"/>
      <c r="S562" s="384"/>
      <c r="T562" s="384"/>
      <c r="U562" s="384"/>
      <c r="V562" s="384"/>
      <c r="W562" s="384"/>
      <c r="X562" s="384"/>
      <c r="Y562" s="384"/>
      <c r="Z562" s="384"/>
      <c r="AA562" s="384"/>
      <c r="AB562" s="384"/>
      <c r="AC562" s="384"/>
      <c r="AD562" s="384"/>
      <c r="AE562" s="384"/>
      <c r="AF562" s="384"/>
      <c r="AG562" s="384"/>
      <c r="AI562" s="102">
        <v>1</v>
      </c>
      <c r="AJ562" s="104">
        <f>+'1ค่าแรงรายคน'!C22</f>
        <v>0</v>
      </c>
    </row>
    <row r="563" spans="1:37" x14ac:dyDescent="0.2">
      <c r="A563" s="382"/>
      <c r="B563" s="382"/>
      <c r="C563" s="105">
        <v>1</v>
      </c>
      <c r="D563" s="105">
        <v>2</v>
      </c>
      <c r="E563" s="105">
        <v>3</v>
      </c>
      <c r="F563" s="105">
        <v>4</v>
      </c>
      <c r="G563" s="105">
        <v>5</v>
      </c>
      <c r="H563" s="105">
        <v>6</v>
      </c>
      <c r="I563" s="105">
        <v>7</v>
      </c>
      <c r="J563" s="105">
        <v>8</v>
      </c>
      <c r="K563" s="105">
        <v>9</v>
      </c>
      <c r="L563" s="105">
        <v>10</v>
      </c>
      <c r="M563" s="105">
        <v>11</v>
      </c>
      <c r="N563" s="105">
        <v>12</v>
      </c>
      <c r="O563" s="105">
        <v>13</v>
      </c>
      <c r="P563" s="105">
        <v>14</v>
      </c>
      <c r="Q563" s="105">
        <v>15</v>
      </c>
      <c r="R563" s="105">
        <v>16</v>
      </c>
      <c r="S563" s="105">
        <v>17</v>
      </c>
      <c r="T563" s="105">
        <v>18</v>
      </c>
      <c r="U563" s="105">
        <v>19</v>
      </c>
      <c r="V563" s="105">
        <v>20</v>
      </c>
      <c r="W563" s="105">
        <v>21</v>
      </c>
      <c r="X563" s="105">
        <v>22</v>
      </c>
      <c r="Y563" s="105">
        <v>23</v>
      </c>
      <c r="Z563" s="105">
        <v>24</v>
      </c>
      <c r="AA563" s="105">
        <v>25</v>
      </c>
      <c r="AB563" s="105">
        <v>26</v>
      </c>
      <c r="AC563" s="105">
        <v>27</v>
      </c>
      <c r="AD563" s="105">
        <v>28</v>
      </c>
      <c r="AE563" s="105">
        <v>29</v>
      </c>
      <c r="AF563" s="105">
        <v>30</v>
      </c>
      <c r="AG563" s="105"/>
      <c r="AH563" s="106" t="s">
        <v>29</v>
      </c>
      <c r="AI563" s="107" t="s">
        <v>30</v>
      </c>
      <c r="AJ563" s="108" t="s">
        <v>31</v>
      </c>
    </row>
    <row r="564" spans="1:37" x14ac:dyDescent="0.2">
      <c r="A564" s="6" t="s">
        <v>156</v>
      </c>
      <c r="B564" s="7" t="s">
        <v>85</v>
      </c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  <c r="AB564" s="111"/>
      <c r="AC564" s="111"/>
      <c r="AD564" s="111"/>
      <c r="AE564" s="111"/>
      <c r="AF564" s="111"/>
      <c r="AG564" s="112"/>
      <c r="AH564" s="106">
        <f t="shared" ref="AH564:AH586" si="786">SUM(C564:AG564)</f>
        <v>0</v>
      </c>
      <c r="AI564" s="107" t="str">
        <f t="shared" ref="AI564:AI585" si="787">IF(AH564=0,"",AH564/AH$587*100)</f>
        <v/>
      </c>
      <c r="AJ564" s="108" t="str">
        <f>IF(AH564=0,"",AI564*AJ$562/100)</f>
        <v/>
      </c>
      <c r="AK564" s="279" t="str">
        <f t="shared" ref="AK564:AK585" si="788">IF(AH564=0,"",AH564/AH$587)</f>
        <v/>
      </c>
    </row>
    <row r="565" spans="1:37" x14ac:dyDescent="0.2">
      <c r="A565" s="6" t="s">
        <v>160</v>
      </c>
      <c r="B565" s="7" t="s">
        <v>7</v>
      </c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  <c r="AB565" s="111"/>
      <c r="AC565" s="111"/>
      <c r="AD565" s="111"/>
      <c r="AE565" s="111"/>
      <c r="AF565" s="111"/>
      <c r="AG565" s="112"/>
      <c r="AH565" s="106">
        <f t="shared" si="786"/>
        <v>0</v>
      </c>
      <c r="AI565" s="107" t="str">
        <f t="shared" si="787"/>
        <v/>
      </c>
      <c r="AJ565" s="108" t="str">
        <f t="shared" ref="AJ565:AJ585" si="789">IF(AH565=0,"",AI565*AJ$562/100)</f>
        <v/>
      </c>
      <c r="AK565" s="279" t="str">
        <f t="shared" si="788"/>
        <v/>
      </c>
    </row>
    <row r="566" spans="1:37" x14ac:dyDescent="0.2">
      <c r="A566" s="6" t="s">
        <v>158</v>
      </c>
      <c r="B566" s="7" t="s">
        <v>181</v>
      </c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  <c r="AB566" s="111"/>
      <c r="AC566" s="111"/>
      <c r="AD566" s="111"/>
      <c r="AE566" s="111"/>
      <c r="AF566" s="111"/>
      <c r="AG566" s="112"/>
      <c r="AH566" s="106">
        <f t="shared" si="786"/>
        <v>0</v>
      </c>
      <c r="AI566" s="107" t="str">
        <f t="shared" si="787"/>
        <v/>
      </c>
      <c r="AJ566" s="108" t="str">
        <f t="shared" si="789"/>
        <v/>
      </c>
      <c r="AK566" s="279" t="str">
        <f t="shared" si="788"/>
        <v/>
      </c>
    </row>
    <row r="567" spans="1:37" x14ac:dyDescent="0.2">
      <c r="A567" s="6" t="s">
        <v>159</v>
      </c>
      <c r="B567" s="7" t="s">
        <v>8</v>
      </c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  <c r="AA567" s="111"/>
      <c r="AB567" s="111"/>
      <c r="AC567" s="111"/>
      <c r="AD567" s="111"/>
      <c r="AE567" s="111"/>
      <c r="AF567" s="111"/>
      <c r="AG567" s="112"/>
      <c r="AH567" s="106">
        <f t="shared" si="786"/>
        <v>0</v>
      </c>
      <c r="AI567" s="107" t="str">
        <f t="shared" si="787"/>
        <v/>
      </c>
      <c r="AJ567" s="108" t="str">
        <f t="shared" si="789"/>
        <v/>
      </c>
      <c r="AK567" s="279" t="str">
        <f t="shared" si="788"/>
        <v/>
      </c>
    </row>
    <row r="568" spans="1:37" x14ac:dyDescent="0.2">
      <c r="A568" s="8" t="s">
        <v>163</v>
      </c>
      <c r="B568" s="9" t="s">
        <v>183</v>
      </c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  <c r="AA568" s="111"/>
      <c r="AB568" s="111"/>
      <c r="AC568" s="111"/>
      <c r="AD568" s="111"/>
      <c r="AE568" s="111"/>
      <c r="AF568" s="111"/>
      <c r="AG568" s="112"/>
      <c r="AH568" s="106">
        <f t="shared" si="786"/>
        <v>0</v>
      </c>
      <c r="AI568" s="107" t="str">
        <f t="shared" si="787"/>
        <v/>
      </c>
      <c r="AJ568" s="108" t="str">
        <f t="shared" si="789"/>
        <v/>
      </c>
      <c r="AK568" s="279" t="str">
        <f t="shared" si="788"/>
        <v/>
      </c>
    </row>
    <row r="569" spans="1:37" x14ac:dyDescent="0.2">
      <c r="A569" s="8" t="s">
        <v>162</v>
      </c>
      <c r="B569" s="9" t="s">
        <v>89</v>
      </c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  <c r="AA569" s="111"/>
      <c r="AB569" s="111"/>
      <c r="AC569" s="111"/>
      <c r="AD569" s="111"/>
      <c r="AE569" s="111"/>
      <c r="AF569" s="111"/>
      <c r="AG569" s="112"/>
      <c r="AH569" s="106">
        <f t="shared" si="786"/>
        <v>0</v>
      </c>
      <c r="AI569" s="107" t="str">
        <f t="shared" si="787"/>
        <v/>
      </c>
      <c r="AJ569" s="108" t="str">
        <f t="shared" si="789"/>
        <v/>
      </c>
      <c r="AK569" s="279" t="str">
        <f t="shared" si="788"/>
        <v/>
      </c>
    </row>
    <row r="570" spans="1:37" x14ac:dyDescent="0.2">
      <c r="A570" s="6" t="s">
        <v>161</v>
      </c>
      <c r="B570" s="7" t="s">
        <v>182</v>
      </c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  <c r="AA570" s="111"/>
      <c r="AB570" s="111"/>
      <c r="AC570" s="111"/>
      <c r="AD570" s="111"/>
      <c r="AE570" s="111"/>
      <c r="AF570" s="111"/>
      <c r="AG570" s="112"/>
      <c r="AH570" s="106">
        <f t="shared" si="786"/>
        <v>0</v>
      </c>
      <c r="AI570" s="107" t="str">
        <f t="shared" si="787"/>
        <v/>
      </c>
      <c r="AJ570" s="108" t="str">
        <f t="shared" si="789"/>
        <v/>
      </c>
      <c r="AK570" s="279" t="str">
        <f t="shared" si="788"/>
        <v/>
      </c>
    </row>
    <row r="571" spans="1:37" x14ac:dyDescent="0.2">
      <c r="A571" s="8" t="s">
        <v>164</v>
      </c>
      <c r="B571" s="9" t="s">
        <v>91</v>
      </c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  <c r="AA571" s="111"/>
      <c r="AB571" s="111"/>
      <c r="AC571" s="111"/>
      <c r="AD571" s="111"/>
      <c r="AE571" s="111"/>
      <c r="AF571" s="111"/>
      <c r="AG571" s="112"/>
      <c r="AH571" s="106">
        <f t="shared" si="786"/>
        <v>0</v>
      </c>
      <c r="AI571" s="107" t="str">
        <f t="shared" si="787"/>
        <v/>
      </c>
      <c r="AJ571" s="108" t="str">
        <f t="shared" si="789"/>
        <v/>
      </c>
      <c r="AK571" s="279" t="str">
        <f t="shared" si="788"/>
        <v/>
      </c>
    </row>
    <row r="572" spans="1:37" x14ac:dyDescent="0.2">
      <c r="A572" s="6" t="s">
        <v>157</v>
      </c>
      <c r="B572" s="7" t="s">
        <v>180</v>
      </c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111"/>
      <c r="AF572" s="111"/>
      <c r="AG572" s="112"/>
      <c r="AH572" s="106">
        <f t="shared" si="786"/>
        <v>0</v>
      </c>
      <c r="AI572" s="107" t="str">
        <f t="shared" si="787"/>
        <v/>
      </c>
      <c r="AJ572" s="108" t="str">
        <f t="shared" si="789"/>
        <v/>
      </c>
      <c r="AK572" s="279" t="str">
        <f t="shared" si="788"/>
        <v/>
      </c>
    </row>
    <row r="573" spans="1:37" x14ac:dyDescent="0.2">
      <c r="A573" s="8" t="s">
        <v>165</v>
      </c>
      <c r="B573" s="9" t="s">
        <v>184</v>
      </c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  <c r="AB573" s="111"/>
      <c r="AC573" s="111"/>
      <c r="AD573" s="111"/>
      <c r="AE573" s="111"/>
      <c r="AF573" s="111"/>
      <c r="AG573" s="112"/>
      <c r="AH573" s="106">
        <f t="shared" si="786"/>
        <v>0</v>
      </c>
      <c r="AI573" s="107" t="str">
        <f t="shared" si="787"/>
        <v/>
      </c>
      <c r="AJ573" s="108" t="str">
        <f t="shared" si="789"/>
        <v/>
      </c>
      <c r="AK573" s="279" t="str">
        <f t="shared" si="788"/>
        <v/>
      </c>
    </row>
    <row r="574" spans="1:37" x14ac:dyDescent="0.2">
      <c r="A574" s="8" t="s">
        <v>166</v>
      </c>
      <c r="B574" s="9" t="s">
        <v>185</v>
      </c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  <c r="AA574" s="111"/>
      <c r="AB574" s="111"/>
      <c r="AC574" s="111"/>
      <c r="AD574" s="111"/>
      <c r="AE574" s="111"/>
      <c r="AF574" s="111"/>
      <c r="AG574" s="112"/>
      <c r="AH574" s="106">
        <f t="shared" si="786"/>
        <v>0</v>
      </c>
      <c r="AI574" s="107" t="str">
        <f t="shared" si="787"/>
        <v/>
      </c>
      <c r="AJ574" s="108" t="str">
        <f t="shared" si="789"/>
        <v/>
      </c>
      <c r="AK574" s="279" t="str">
        <f t="shared" si="788"/>
        <v/>
      </c>
    </row>
    <row r="575" spans="1:37" x14ac:dyDescent="0.2">
      <c r="A575" s="8" t="s">
        <v>171</v>
      </c>
      <c r="B575" s="9" t="s">
        <v>190</v>
      </c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  <c r="AA575" s="111"/>
      <c r="AB575" s="111"/>
      <c r="AC575" s="111"/>
      <c r="AD575" s="111"/>
      <c r="AE575" s="111"/>
      <c r="AF575" s="111"/>
      <c r="AG575" s="112"/>
      <c r="AH575" s="106">
        <f t="shared" si="786"/>
        <v>0</v>
      </c>
      <c r="AI575" s="107" t="str">
        <f t="shared" si="787"/>
        <v/>
      </c>
      <c r="AJ575" s="108" t="str">
        <f t="shared" si="789"/>
        <v/>
      </c>
      <c r="AK575" s="279" t="str">
        <f t="shared" si="788"/>
        <v/>
      </c>
    </row>
    <row r="576" spans="1:37" x14ac:dyDescent="0.2">
      <c r="A576" s="8" t="s">
        <v>167</v>
      </c>
      <c r="B576" s="9" t="s">
        <v>186</v>
      </c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  <c r="AA576" s="111"/>
      <c r="AB576" s="111"/>
      <c r="AC576" s="111"/>
      <c r="AD576" s="111"/>
      <c r="AE576" s="111"/>
      <c r="AF576" s="111"/>
      <c r="AG576" s="112"/>
      <c r="AH576" s="106">
        <f t="shared" si="786"/>
        <v>0</v>
      </c>
      <c r="AI576" s="107" t="str">
        <f t="shared" si="787"/>
        <v/>
      </c>
      <c r="AJ576" s="108" t="str">
        <f t="shared" si="789"/>
        <v/>
      </c>
      <c r="AK576" s="279" t="str">
        <f t="shared" si="788"/>
        <v/>
      </c>
    </row>
    <row r="577" spans="1:37" x14ac:dyDescent="0.2">
      <c r="A577" s="8" t="s">
        <v>168</v>
      </c>
      <c r="B577" s="9" t="s">
        <v>187</v>
      </c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  <c r="AA577" s="111"/>
      <c r="AB577" s="111"/>
      <c r="AC577" s="111"/>
      <c r="AD577" s="111"/>
      <c r="AE577" s="111"/>
      <c r="AF577" s="111"/>
      <c r="AG577" s="112"/>
      <c r="AH577" s="106">
        <f t="shared" si="786"/>
        <v>0</v>
      </c>
      <c r="AI577" s="107" t="str">
        <f t="shared" si="787"/>
        <v/>
      </c>
      <c r="AJ577" s="108" t="str">
        <f t="shared" si="789"/>
        <v/>
      </c>
      <c r="AK577" s="279" t="str">
        <f t="shared" si="788"/>
        <v/>
      </c>
    </row>
    <row r="578" spans="1:37" x14ac:dyDescent="0.2">
      <c r="A578" s="8" t="s">
        <v>169</v>
      </c>
      <c r="B578" s="9" t="s">
        <v>188</v>
      </c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  <c r="AB578" s="111"/>
      <c r="AC578" s="111"/>
      <c r="AD578" s="111"/>
      <c r="AE578" s="111"/>
      <c r="AF578" s="111"/>
      <c r="AG578" s="112"/>
      <c r="AH578" s="106">
        <f t="shared" si="786"/>
        <v>0</v>
      </c>
      <c r="AI578" s="107" t="str">
        <f t="shared" si="787"/>
        <v/>
      </c>
      <c r="AJ578" s="108" t="str">
        <f t="shared" si="789"/>
        <v/>
      </c>
      <c r="AK578" s="279" t="str">
        <f t="shared" si="788"/>
        <v/>
      </c>
    </row>
    <row r="579" spans="1:37" x14ac:dyDescent="0.2">
      <c r="A579" s="8" t="s">
        <v>170</v>
      </c>
      <c r="B579" s="9" t="s">
        <v>189</v>
      </c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  <c r="AA579" s="111"/>
      <c r="AB579" s="111"/>
      <c r="AC579" s="111"/>
      <c r="AD579" s="111"/>
      <c r="AE579" s="111"/>
      <c r="AF579" s="111"/>
      <c r="AG579" s="112"/>
      <c r="AH579" s="106">
        <f t="shared" si="786"/>
        <v>0</v>
      </c>
      <c r="AI579" s="107" t="str">
        <f t="shared" si="787"/>
        <v/>
      </c>
      <c r="AJ579" s="108" t="str">
        <f t="shared" si="789"/>
        <v/>
      </c>
      <c r="AK579" s="279" t="str">
        <f t="shared" si="788"/>
        <v/>
      </c>
    </row>
    <row r="580" spans="1:37" x14ac:dyDescent="0.2">
      <c r="A580" s="8" t="s">
        <v>173</v>
      </c>
      <c r="B580" s="10" t="s">
        <v>192</v>
      </c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  <c r="AA580" s="111"/>
      <c r="AB580" s="111"/>
      <c r="AC580" s="111"/>
      <c r="AD580" s="111"/>
      <c r="AE580" s="111"/>
      <c r="AF580" s="111"/>
      <c r="AG580" s="112"/>
      <c r="AH580" s="106">
        <f t="shared" si="786"/>
        <v>0</v>
      </c>
      <c r="AI580" s="107" t="str">
        <f t="shared" si="787"/>
        <v/>
      </c>
      <c r="AJ580" s="108" t="str">
        <f t="shared" si="789"/>
        <v/>
      </c>
      <c r="AK580" s="279" t="str">
        <f t="shared" si="788"/>
        <v/>
      </c>
    </row>
    <row r="581" spans="1:37" x14ac:dyDescent="0.2">
      <c r="A581" s="8" t="s">
        <v>172</v>
      </c>
      <c r="B581" s="9" t="s">
        <v>191</v>
      </c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  <c r="AA581" s="111"/>
      <c r="AB581" s="111"/>
      <c r="AC581" s="111"/>
      <c r="AD581" s="111"/>
      <c r="AE581" s="111"/>
      <c r="AF581" s="111"/>
      <c r="AG581" s="112"/>
      <c r="AH581" s="106">
        <f t="shared" si="786"/>
        <v>0</v>
      </c>
      <c r="AI581" s="107" t="str">
        <f t="shared" si="787"/>
        <v/>
      </c>
      <c r="AJ581" s="108" t="str">
        <f t="shared" si="789"/>
        <v/>
      </c>
      <c r="AK581" s="279" t="str">
        <f t="shared" si="788"/>
        <v/>
      </c>
    </row>
    <row r="582" spans="1:37" x14ac:dyDescent="0.2">
      <c r="A582" s="8" t="s">
        <v>174</v>
      </c>
      <c r="B582" s="10" t="s">
        <v>193</v>
      </c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  <c r="AA582" s="111"/>
      <c r="AB582" s="111"/>
      <c r="AC582" s="111"/>
      <c r="AD582" s="111"/>
      <c r="AE582" s="111"/>
      <c r="AF582" s="111"/>
      <c r="AG582" s="112"/>
      <c r="AH582" s="106">
        <f t="shared" si="786"/>
        <v>0</v>
      </c>
      <c r="AI582" s="107" t="str">
        <f t="shared" si="787"/>
        <v/>
      </c>
      <c r="AJ582" s="108" t="str">
        <f t="shared" si="789"/>
        <v/>
      </c>
      <c r="AK582" s="279" t="str">
        <f t="shared" si="788"/>
        <v/>
      </c>
    </row>
    <row r="583" spans="1:37" x14ac:dyDescent="0.2">
      <c r="A583" s="8" t="s">
        <v>175</v>
      </c>
      <c r="B583" s="10" t="s">
        <v>194</v>
      </c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  <c r="AB583" s="111"/>
      <c r="AC583" s="111"/>
      <c r="AD583" s="111"/>
      <c r="AE583" s="111"/>
      <c r="AF583" s="111"/>
      <c r="AG583" s="112"/>
      <c r="AH583" s="106">
        <f t="shared" si="786"/>
        <v>0</v>
      </c>
      <c r="AI583" s="107" t="str">
        <f t="shared" si="787"/>
        <v/>
      </c>
      <c r="AJ583" s="108" t="str">
        <f t="shared" si="789"/>
        <v/>
      </c>
      <c r="AK583" s="279" t="str">
        <f t="shared" si="788"/>
        <v/>
      </c>
    </row>
    <row r="584" spans="1:37" x14ac:dyDescent="0.2">
      <c r="A584" s="8" t="s">
        <v>176</v>
      </c>
      <c r="B584" s="10" t="s">
        <v>195</v>
      </c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  <c r="AA584" s="111"/>
      <c r="AB584" s="111"/>
      <c r="AC584" s="111"/>
      <c r="AD584" s="111"/>
      <c r="AE584" s="111"/>
      <c r="AF584" s="111"/>
      <c r="AG584" s="112"/>
      <c r="AH584" s="106">
        <f t="shared" si="786"/>
        <v>0</v>
      </c>
      <c r="AI584" s="107" t="str">
        <f t="shared" si="787"/>
        <v/>
      </c>
      <c r="AJ584" s="108" t="str">
        <f t="shared" si="789"/>
        <v/>
      </c>
      <c r="AK584" s="279" t="str">
        <f t="shared" si="788"/>
        <v/>
      </c>
    </row>
    <row r="585" spans="1:37" x14ac:dyDescent="0.2">
      <c r="A585" s="8" t="s">
        <v>178</v>
      </c>
      <c r="B585" s="10" t="s">
        <v>179</v>
      </c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  <c r="AA585" s="111"/>
      <c r="AB585" s="111"/>
      <c r="AC585" s="111"/>
      <c r="AD585" s="111"/>
      <c r="AE585" s="111"/>
      <c r="AF585" s="111"/>
      <c r="AG585" s="112"/>
      <c r="AH585" s="106">
        <f t="shared" si="786"/>
        <v>0</v>
      </c>
      <c r="AI585" s="107" t="str">
        <f t="shared" si="787"/>
        <v/>
      </c>
      <c r="AJ585" s="108" t="str">
        <f t="shared" si="789"/>
        <v/>
      </c>
      <c r="AK585" s="279" t="str">
        <f t="shared" si="788"/>
        <v/>
      </c>
    </row>
    <row r="586" spans="1:37" x14ac:dyDescent="0.2">
      <c r="A586" s="8" t="s">
        <v>177</v>
      </c>
      <c r="B586" s="10" t="s">
        <v>196</v>
      </c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  <c r="AA586" s="111"/>
      <c r="AB586" s="111"/>
      <c r="AC586" s="111"/>
      <c r="AD586" s="111"/>
      <c r="AE586" s="111"/>
      <c r="AF586" s="111"/>
      <c r="AG586" s="114"/>
      <c r="AH586" s="106">
        <f t="shared" si="786"/>
        <v>0</v>
      </c>
      <c r="AI586" s="107" t="str">
        <f t="shared" ref="AI586" si="790">IF(AH586=0,"",AH586/AH$587*100)</f>
        <v/>
      </c>
      <c r="AJ586" s="108" t="str">
        <f t="shared" ref="AJ586" si="791">IF(AH586=0,"",AI586*AJ$562/100)</f>
        <v/>
      </c>
      <c r="AK586" s="279" t="str">
        <f t="shared" ref="AK586" si="792">IF(AH586=0,"",AH586/AH$587)</f>
        <v/>
      </c>
    </row>
    <row r="587" spans="1:37" x14ac:dyDescent="0.2">
      <c r="B587" s="129" t="s">
        <v>29</v>
      </c>
      <c r="C587" s="117">
        <f>SUM(C564:C586)</f>
        <v>0</v>
      </c>
      <c r="D587" s="117">
        <f t="shared" ref="D587" si="793">SUM(D564:D586)</f>
        <v>0</v>
      </c>
      <c r="E587" s="117">
        <f t="shared" ref="E587" si="794">SUM(E564:E586)</f>
        <v>0</v>
      </c>
      <c r="F587" s="117">
        <f t="shared" ref="F587" si="795">SUM(F564:F586)</f>
        <v>0</v>
      </c>
      <c r="G587" s="117">
        <f t="shared" ref="G587" si="796">SUM(G564:G586)</f>
        <v>0</v>
      </c>
      <c r="H587" s="117">
        <f t="shared" ref="H587" si="797">SUM(H564:H586)</f>
        <v>0</v>
      </c>
      <c r="I587" s="117">
        <f t="shared" ref="I587" si="798">SUM(I564:I586)</f>
        <v>0</v>
      </c>
      <c r="J587" s="117">
        <f t="shared" ref="J587" si="799">SUM(J564:J586)</f>
        <v>0</v>
      </c>
      <c r="K587" s="117">
        <f t="shared" ref="K587" si="800">SUM(K564:K586)</f>
        <v>0</v>
      </c>
      <c r="L587" s="117">
        <f t="shared" ref="L587" si="801">SUM(L564:L586)</f>
        <v>0</v>
      </c>
      <c r="M587" s="117">
        <f t="shared" ref="M587" si="802">SUM(M564:M586)</f>
        <v>0</v>
      </c>
      <c r="N587" s="117">
        <f t="shared" ref="N587" si="803">SUM(N564:N586)</f>
        <v>0</v>
      </c>
      <c r="O587" s="117">
        <f t="shared" ref="O587" si="804">SUM(O564:O586)</f>
        <v>0</v>
      </c>
      <c r="P587" s="117">
        <f t="shared" ref="P587" si="805">SUM(P564:P586)</f>
        <v>0</v>
      </c>
      <c r="Q587" s="117">
        <f t="shared" ref="Q587" si="806">SUM(Q564:Q586)</f>
        <v>0</v>
      </c>
      <c r="R587" s="117">
        <f t="shared" ref="R587" si="807">SUM(R564:R586)</f>
        <v>0</v>
      </c>
      <c r="S587" s="117">
        <f t="shared" ref="S587" si="808">SUM(S564:S586)</f>
        <v>0</v>
      </c>
      <c r="T587" s="117">
        <f t="shared" ref="T587" si="809">SUM(T564:T586)</f>
        <v>0</v>
      </c>
      <c r="U587" s="117">
        <f t="shared" ref="U587" si="810">SUM(U564:U586)</f>
        <v>0</v>
      </c>
      <c r="V587" s="117">
        <f t="shared" ref="V587" si="811">SUM(V564:V586)</f>
        <v>0</v>
      </c>
      <c r="W587" s="117">
        <f t="shared" ref="W587" si="812">SUM(W564:W586)</f>
        <v>0</v>
      </c>
      <c r="X587" s="117">
        <f t="shared" ref="X587" si="813">SUM(X564:X586)</f>
        <v>0</v>
      </c>
      <c r="Y587" s="117">
        <f t="shared" ref="Y587" si="814">SUM(Y564:Y586)</f>
        <v>0</v>
      </c>
      <c r="Z587" s="117">
        <f t="shared" ref="Z587" si="815">SUM(Z564:Z586)</f>
        <v>0</v>
      </c>
      <c r="AA587" s="117">
        <f t="shared" ref="AA587" si="816">SUM(AA564:AA586)</f>
        <v>0</v>
      </c>
      <c r="AB587" s="117">
        <f t="shared" ref="AB587" si="817">SUM(AB564:AB586)</f>
        <v>0</v>
      </c>
      <c r="AC587" s="117">
        <f t="shared" ref="AC587" si="818">SUM(AC564:AC586)</f>
        <v>0</v>
      </c>
      <c r="AD587" s="117">
        <f t="shared" ref="AD587" si="819">SUM(AD564:AD586)</f>
        <v>0</v>
      </c>
      <c r="AE587" s="117">
        <f t="shared" ref="AE587" si="820">SUM(AE564:AE586)</f>
        <v>0</v>
      </c>
      <c r="AF587" s="117">
        <f t="shared" ref="AF587" si="821">SUM(AF564:AF586)</f>
        <v>0</v>
      </c>
      <c r="AG587" s="117">
        <f t="shared" ref="AG587" si="822">SUM(AG564:AG586)</f>
        <v>0</v>
      </c>
      <c r="AH587" s="117">
        <f t="shared" ref="AH587" si="823">SUM(AH564:AH586)</f>
        <v>0</v>
      </c>
      <c r="AI587" s="101" t="str">
        <f>IF(AJ587=AJ562,"ตรง","ไม่ตรง")</f>
        <v>ตรง</v>
      </c>
      <c r="AJ587" s="102">
        <f>SUM(AJ564:AJ585)</f>
        <v>0</v>
      </c>
      <c r="AK587" s="279">
        <f>SUM(AK564:AK585)</f>
        <v>0</v>
      </c>
    </row>
    <row r="589" spans="1:37" x14ac:dyDescent="0.2">
      <c r="A589" s="99">
        <v>22</v>
      </c>
      <c r="B589" s="100" t="e">
        <f>VLOOKUP(A589,'1ค่าแรงรายคน'!$A$2:$B$32,2,0)</f>
        <v>#N/A</v>
      </c>
      <c r="AI589" s="101" t="s">
        <v>118</v>
      </c>
      <c r="AJ589" s="102" t="s">
        <v>28</v>
      </c>
    </row>
    <row r="590" spans="1:37" x14ac:dyDescent="0.2">
      <c r="A590" s="381" t="s">
        <v>0</v>
      </c>
      <c r="B590" s="381" t="s">
        <v>1</v>
      </c>
      <c r="C590" s="383"/>
      <c r="D590" s="384"/>
      <c r="E590" s="384"/>
      <c r="F590" s="384"/>
      <c r="G590" s="384"/>
      <c r="H590" s="384"/>
      <c r="I590" s="384"/>
      <c r="J590" s="384"/>
      <c r="K590" s="384"/>
      <c r="L590" s="384"/>
      <c r="M590" s="384"/>
      <c r="N590" s="384"/>
      <c r="O590" s="384"/>
      <c r="P590" s="384"/>
      <c r="Q590" s="384"/>
      <c r="R590" s="384"/>
      <c r="S590" s="384"/>
      <c r="T590" s="384"/>
      <c r="U590" s="384"/>
      <c r="V590" s="384"/>
      <c r="W590" s="384"/>
      <c r="X590" s="384"/>
      <c r="Y590" s="384"/>
      <c r="Z590" s="384"/>
      <c r="AA590" s="384"/>
      <c r="AB590" s="384"/>
      <c r="AC590" s="384"/>
      <c r="AD590" s="384"/>
      <c r="AE590" s="384"/>
      <c r="AF590" s="384"/>
      <c r="AG590" s="384"/>
      <c r="AI590" s="102">
        <v>1</v>
      </c>
      <c r="AJ590" s="104">
        <f>+'1ค่าแรงรายคน'!C23</f>
        <v>0</v>
      </c>
    </row>
    <row r="591" spans="1:37" x14ac:dyDescent="0.2">
      <c r="A591" s="382"/>
      <c r="B591" s="382"/>
      <c r="C591" s="105">
        <v>1</v>
      </c>
      <c r="D591" s="105">
        <v>2</v>
      </c>
      <c r="E591" s="105">
        <v>3</v>
      </c>
      <c r="F591" s="105">
        <v>4</v>
      </c>
      <c r="G591" s="105">
        <v>5</v>
      </c>
      <c r="H591" s="105">
        <v>6</v>
      </c>
      <c r="I591" s="105">
        <v>7</v>
      </c>
      <c r="J591" s="105">
        <v>8</v>
      </c>
      <c r="K591" s="105">
        <v>9</v>
      </c>
      <c r="L591" s="105">
        <v>10</v>
      </c>
      <c r="M591" s="105">
        <v>11</v>
      </c>
      <c r="N591" s="105">
        <v>12</v>
      </c>
      <c r="O591" s="105">
        <v>13</v>
      </c>
      <c r="P591" s="105">
        <v>14</v>
      </c>
      <c r="Q591" s="105">
        <v>15</v>
      </c>
      <c r="R591" s="105">
        <v>16</v>
      </c>
      <c r="S591" s="105">
        <v>17</v>
      </c>
      <c r="T591" s="105">
        <v>18</v>
      </c>
      <c r="U591" s="105">
        <v>19</v>
      </c>
      <c r="V591" s="105">
        <v>20</v>
      </c>
      <c r="W591" s="105">
        <v>21</v>
      </c>
      <c r="X591" s="105">
        <v>22</v>
      </c>
      <c r="Y591" s="105">
        <v>23</v>
      </c>
      <c r="Z591" s="105">
        <v>24</v>
      </c>
      <c r="AA591" s="105">
        <v>25</v>
      </c>
      <c r="AB591" s="105">
        <v>26</v>
      </c>
      <c r="AC591" s="105">
        <v>27</v>
      </c>
      <c r="AD591" s="105">
        <v>28</v>
      </c>
      <c r="AE591" s="105">
        <v>29</v>
      </c>
      <c r="AF591" s="105">
        <v>30</v>
      </c>
      <c r="AG591" s="105"/>
      <c r="AH591" s="106" t="s">
        <v>29</v>
      </c>
      <c r="AI591" s="107" t="s">
        <v>30</v>
      </c>
      <c r="AJ591" s="108" t="s">
        <v>31</v>
      </c>
    </row>
    <row r="592" spans="1:37" x14ac:dyDescent="0.2">
      <c r="A592" s="6" t="s">
        <v>156</v>
      </c>
      <c r="B592" s="7" t="s">
        <v>85</v>
      </c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  <c r="AA592" s="111"/>
      <c r="AB592" s="111"/>
      <c r="AC592" s="111"/>
      <c r="AD592" s="111"/>
      <c r="AE592" s="111"/>
      <c r="AF592" s="111"/>
      <c r="AG592" s="112"/>
      <c r="AH592" s="106">
        <f t="shared" ref="AH592:AH614" si="824">SUM(C592:AG592)</f>
        <v>0</v>
      </c>
      <c r="AI592" s="107" t="str">
        <f t="shared" ref="AI592:AI613" si="825">IF(AH592=0,"",AH592/AH$615*100)</f>
        <v/>
      </c>
      <c r="AJ592" s="108" t="str">
        <f>IF(AH592=0,"",AI592*AJ$590/100)</f>
        <v/>
      </c>
      <c r="AK592" s="279" t="str">
        <f t="shared" ref="AK592:AK613" si="826">IF(AH592=0,"",AH592/AH$615)</f>
        <v/>
      </c>
    </row>
    <row r="593" spans="1:37" x14ac:dyDescent="0.2">
      <c r="A593" s="6" t="s">
        <v>160</v>
      </c>
      <c r="B593" s="7" t="s">
        <v>7</v>
      </c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  <c r="AA593" s="111"/>
      <c r="AB593" s="111"/>
      <c r="AC593" s="111"/>
      <c r="AD593" s="111"/>
      <c r="AE593" s="111"/>
      <c r="AF593" s="111"/>
      <c r="AG593" s="112"/>
      <c r="AH593" s="106">
        <f t="shared" si="824"/>
        <v>0</v>
      </c>
      <c r="AI593" s="107" t="str">
        <f t="shared" si="825"/>
        <v/>
      </c>
      <c r="AJ593" s="108" t="str">
        <f t="shared" ref="AJ593:AJ613" si="827">IF(AH593=0,"",AI593*AJ$590/100)</f>
        <v/>
      </c>
      <c r="AK593" s="279" t="str">
        <f t="shared" si="826"/>
        <v/>
      </c>
    </row>
    <row r="594" spans="1:37" x14ac:dyDescent="0.2">
      <c r="A594" s="6" t="s">
        <v>158</v>
      </c>
      <c r="B594" s="7" t="s">
        <v>181</v>
      </c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  <c r="AA594" s="111"/>
      <c r="AB594" s="111"/>
      <c r="AC594" s="111"/>
      <c r="AD594" s="111"/>
      <c r="AE594" s="111"/>
      <c r="AF594" s="111"/>
      <c r="AG594" s="112"/>
      <c r="AH594" s="106">
        <f t="shared" si="824"/>
        <v>0</v>
      </c>
      <c r="AI594" s="107" t="str">
        <f t="shared" si="825"/>
        <v/>
      </c>
      <c r="AJ594" s="108" t="str">
        <f t="shared" si="827"/>
        <v/>
      </c>
      <c r="AK594" s="279" t="str">
        <f t="shared" si="826"/>
        <v/>
      </c>
    </row>
    <row r="595" spans="1:37" x14ac:dyDescent="0.2">
      <c r="A595" s="6" t="s">
        <v>159</v>
      </c>
      <c r="B595" s="7" t="s">
        <v>8</v>
      </c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  <c r="AB595" s="111"/>
      <c r="AC595" s="111"/>
      <c r="AD595" s="111"/>
      <c r="AE595" s="111"/>
      <c r="AF595" s="111"/>
      <c r="AG595" s="112"/>
      <c r="AH595" s="106">
        <f t="shared" si="824"/>
        <v>0</v>
      </c>
      <c r="AI595" s="107" t="str">
        <f t="shared" si="825"/>
        <v/>
      </c>
      <c r="AJ595" s="108" t="str">
        <f t="shared" si="827"/>
        <v/>
      </c>
      <c r="AK595" s="279" t="str">
        <f t="shared" si="826"/>
        <v/>
      </c>
    </row>
    <row r="596" spans="1:37" x14ac:dyDescent="0.2">
      <c r="A596" s="8" t="s">
        <v>163</v>
      </c>
      <c r="B596" s="9" t="s">
        <v>183</v>
      </c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  <c r="AA596" s="111"/>
      <c r="AB596" s="111"/>
      <c r="AC596" s="111"/>
      <c r="AD596" s="111"/>
      <c r="AE596" s="111"/>
      <c r="AF596" s="111"/>
      <c r="AG596" s="112"/>
      <c r="AH596" s="106">
        <f t="shared" si="824"/>
        <v>0</v>
      </c>
      <c r="AI596" s="107" t="str">
        <f t="shared" si="825"/>
        <v/>
      </c>
      <c r="AJ596" s="108" t="str">
        <f t="shared" si="827"/>
        <v/>
      </c>
      <c r="AK596" s="279" t="str">
        <f t="shared" si="826"/>
        <v/>
      </c>
    </row>
    <row r="597" spans="1:37" x14ac:dyDescent="0.2">
      <c r="A597" s="8" t="s">
        <v>162</v>
      </c>
      <c r="B597" s="9" t="s">
        <v>89</v>
      </c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  <c r="AA597" s="111"/>
      <c r="AB597" s="111"/>
      <c r="AC597" s="111"/>
      <c r="AD597" s="111"/>
      <c r="AE597" s="111"/>
      <c r="AF597" s="111"/>
      <c r="AG597" s="112"/>
      <c r="AH597" s="106">
        <f t="shared" si="824"/>
        <v>0</v>
      </c>
      <c r="AI597" s="107" t="str">
        <f t="shared" si="825"/>
        <v/>
      </c>
      <c r="AJ597" s="108" t="str">
        <f t="shared" si="827"/>
        <v/>
      </c>
      <c r="AK597" s="279" t="str">
        <f t="shared" si="826"/>
        <v/>
      </c>
    </row>
    <row r="598" spans="1:37" x14ac:dyDescent="0.2">
      <c r="A598" s="6" t="s">
        <v>161</v>
      </c>
      <c r="B598" s="7" t="s">
        <v>182</v>
      </c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  <c r="AA598" s="111"/>
      <c r="AB598" s="111"/>
      <c r="AC598" s="111"/>
      <c r="AD598" s="111"/>
      <c r="AE598" s="111"/>
      <c r="AF598" s="111"/>
      <c r="AG598" s="112"/>
      <c r="AH598" s="106">
        <f t="shared" si="824"/>
        <v>0</v>
      </c>
      <c r="AI598" s="107" t="str">
        <f t="shared" si="825"/>
        <v/>
      </c>
      <c r="AJ598" s="108" t="str">
        <f t="shared" si="827"/>
        <v/>
      </c>
      <c r="AK598" s="279" t="str">
        <f t="shared" si="826"/>
        <v/>
      </c>
    </row>
    <row r="599" spans="1:37" x14ac:dyDescent="0.2">
      <c r="A599" s="8" t="s">
        <v>164</v>
      </c>
      <c r="B599" s="9" t="s">
        <v>91</v>
      </c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  <c r="AA599" s="111"/>
      <c r="AB599" s="111"/>
      <c r="AC599" s="111"/>
      <c r="AD599" s="111"/>
      <c r="AE599" s="111"/>
      <c r="AF599" s="111"/>
      <c r="AG599" s="112"/>
      <c r="AH599" s="106">
        <f t="shared" si="824"/>
        <v>0</v>
      </c>
      <c r="AI599" s="107" t="str">
        <f t="shared" si="825"/>
        <v/>
      </c>
      <c r="AJ599" s="108" t="str">
        <f t="shared" si="827"/>
        <v/>
      </c>
      <c r="AK599" s="279" t="str">
        <f t="shared" si="826"/>
        <v/>
      </c>
    </row>
    <row r="600" spans="1:37" x14ac:dyDescent="0.2">
      <c r="A600" s="6" t="s">
        <v>157</v>
      </c>
      <c r="B600" s="7" t="s">
        <v>180</v>
      </c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  <c r="AA600" s="111"/>
      <c r="AB600" s="111"/>
      <c r="AC600" s="111"/>
      <c r="AD600" s="111"/>
      <c r="AE600" s="111"/>
      <c r="AF600" s="111"/>
      <c r="AG600" s="112"/>
      <c r="AH600" s="106">
        <f t="shared" si="824"/>
        <v>0</v>
      </c>
      <c r="AI600" s="107" t="str">
        <f t="shared" si="825"/>
        <v/>
      </c>
      <c r="AJ600" s="108" t="str">
        <f t="shared" si="827"/>
        <v/>
      </c>
      <c r="AK600" s="279" t="str">
        <f t="shared" si="826"/>
        <v/>
      </c>
    </row>
    <row r="601" spans="1:37" x14ac:dyDescent="0.2">
      <c r="A601" s="8" t="s">
        <v>165</v>
      </c>
      <c r="B601" s="9" t="s">
        <v>184</v>
      </c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  <c r="AA601" s="111"/>
      <c r="AB601" s="111"/>
      <c r="AC601" s="111"/>
      <c r="AD601" s="111"/>
      <c r="AE601" s="111"/>
      <c r="AF601" s="111"/>
      <c r="AG601" s="112"/>
      <c r="AH601" s="106">
        <f t="shared" si="824"/>
        <v>0</v>
      </c>
      <c r="AI601" s="107" t="str">
        <f t="shared" si="825"/>
        <v/>
      </c>
      <c r="AJ601" s="108" t="str">
        <f t="shared" si="827"/>
        <v/>
      </c>
      <c r="AK601" s="279" t="str">
        <f t="shared" si="826"/>
        <v/>
      </c>
    </row>
    <row r="602" spans="1:37" x14ac:dyDescent="0.2">
      <c r="A602" s="8" t="s">
        <v>166</v>
      </c>
      <c r="B602" s="9" t="s">
        <v>185</v>
      </c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111"/>
      <c r="AF602" s="111"/>
      <c r="AG602" s="112"/>
      <c r="AH602" s="106">
        <f t="shared" si="824"/>
        <v>0</v>
      </c>
      <c r="AI602" s="107" t="str">
        <f t="shared" si="825"/>
        <v/>
      </c>
      <c r="AJ602" s="108" t="str">
        <f t="shared" si="827"/>
        <v/>
      </c>
      <c r="AK602" s="279" t="str">
        <f t="shared" si="826"/>
        <v/>
      </c>
    </row>
    <row r="603" spans="1:37" x14ac:dyDescent="0.2">
      <c r="A603" s="8" t="s">
        <v>171</v>
      </c>
      <c r="B603" s="9" t="s">
        <v>190</v>
      </c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  <c r="AB603" s="111"/>
      <c r="AC603" s="111"/>
      <c r="AD603" s="111"/>
      <c r="AE603" s="111"/>
      <c r="AF603" s="111"/>
      <c r="AG603" s="112"/>
      <c r="AH603" s="106">
        <f t="shared" si="824"/>
        <v>0</v>
      </c>
      <c r="AI603" s="107" t="str">
        <f t="shared" si="825"/>
        <v/>
      </c>
      <c r="AJ603" s="108" t="str">
        <f t="shared" si="827"/>
        <v/>
      </c>
      <c r="AK603" s="279" t="str">
        <f t="shared" si="826"/>
        <v/>
      </c>
    </row>
    <row r="604" spans="1:37" x14ac:dyDescent="0.2">
      <c r="A604" s="8" t="s">
        <v>167</v>
      </c>
      <c r="B604" s="9" t="s">
        <v>186</v>
      </c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  <c r="AA604" s="111"/>
      <c r="AB604" s="111"/>
      <c r="AC604" s="111"/>
      <c r="AD604" s="111"/>
      <c r="AE604" s="111"/>
      <c r="AF604" s="111"/>
      <c r="AG604" s="112"/>
      <c r="AH604" s="106">
        <f t="shared" si="824"/>
        <v>0</v>
      </c>
      <c r="AI604" s="107" t="str">
        <f t="shared" si="825"/>
        <v/>
      </c>
      <c r="AJ604" s="108" t="str">
        <f t="shared" si="827"/>
        <v/>
      </c>
      <c r="AK604" s="279" t="str">
        <f t="shared" si="826"/>
        <v/>
      </c>
    </row>
    <row r="605" spans="1:37" x14ac:dyDescent="0.2">
      <c r="A605" s="8" t="s">
        <v>168</v>
      </c>
      <c r="B605" s="9" t="s">
        <v>187</v>
      </c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  <c r="AA605" s="111"/>
      <c r="AB605" s="111"/>
      <c r="AC605" s="111"/>
      <c r="AD605" s="111"/>
      <c r="AE605" s="111"/>
      <c r="AF605" s="111"/>
      <c r="AG605" s="112"/>
      <c r="AH605" s="106">
        <f t="shared" si="824"/>
        <v>0</v>
      </c>
      <c r="AI605" s="107" t="str">
        <f t="shared" si="825"/>
        <v/>
      </c>
      <c r="AJ605" s="108" t="str">
        <f t="shared" si="827"/>
        <v/>
      </c>
      <c r="AK605" s="279" t="str">
        <f t="shared" si="826"/>
        <v/>
      </c>
    </row>
    <row r="606" spans="1:37" x14ac:dyDescent="0.2">
      <c r="A606" s="8" t="s">
        <v>169</v>
      </c>
      <c r="B606" s="9" t="s">
        <v>188</v>
      </c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  <c r="AA606" s="111"/>
      <c r="AB606" s="111"/>
      <c r="AC606" s="111"/>
      <c r="AD606" s="111"/>
      <c r="AE606" s="111"/>
      <c r="AF606" s="111"/>
      <c r="AG606" s="112"/>
      <c r="AH606" s="106">
        <f t="shared" si="824"/>
        <v>0</v>
      </c>
      <c r="AI606" s="107" t="str">
        <f t="shared" si="825"/>
        <v/>
      </c>
      <c r="AJ606" s="108" t="str">
        <f t="shared" si="827"/>
        <v/>
      </c>
      <c r="AK606" s="279" t="str">
        <f t="shared" si="826"/>
        <v/>
      </c>
    </row>
    <row r="607" spans="1:37" x14ac:dyDescent="0.2">
      <c r="A607" s="8" t="s">
        <v>170</v>
      </c>
      <c r="B607" s="9" t="s">
        <v>189</v>
      </c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  <c r="AA607" s="111"/>
      <c r="AB607" s="111"/>
      <c r="AC607" s="111"/>
      <c r="AD607" s="111"/>
      <c r="AE607" s="111"/>
      <c r="AF607" s="111"/>
      <c r="AG607" s="112"/>
      <c r="AH607" s="106">
        <f t="shared" si="824"/>
        <v>0</v>
      </c>
      <c r="AI607" s="107" t="str">
        <f t="shared" si="825"/>
        <v/>
      </c>
      <c r="AJ607" s="108" t="str">
        <f t="shared" si="827"/>
        <v/>
      </c>
      <c r="AK607" s="279" t="str">
        <f t="shared" si="826"/>
        <v/>
      </c>
    </row>
    <row r="608" spans="1:37" x14ac:dyDescent="0.2">
      <c r="A608" s="8" t="s">
        <v>173</v>
      </c>
      <c r="B608" s="10" t="s">
        <v>192</v>
      </c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  <c r="AA608" s="111"/>
      <c r="AB608" s="111"/>
      <c r="AC608" s="111"/>
      <c r="AD608" s="111"/>
      <c r="AE608" s="111"/>
      <c r="AF608" s="111"/>
      <c r="AG608" s="112"/>
      <c r="AH608" s="106">
        <f t="shared" si="824"/>
        <v>0</v>
      </c>
      <c r="AI608" s="107" t="str">
        <f t="shared" si="825"/>
        <v/>
      </c>
      <c r="AJ608" s="108" t="str">
        <f t="shared" si="827"/>
        <v/>
      </c>
      <c r="AK608" s="279" t="str">
        <f t="shared" si="826"/>
        <v/>
      </c>
    </row>
    <row r="609" spans="1:37" x14ac:dyDescent="0.2">
      <c r="A609" s="8" t="s">
        <v>172</v>
      </c>
      <c r="B609" s="9" t="s">
        <v>191</v>
      </c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  <c r="AA609" s="111"/>
      <c r="AB609" s="111"/>
      <c r="AC609" s="111"/>
      <c r="AD609" s="111"/>
      <c r="AE609" s="111"/>
      <c r="AF609" s="111"/>
      <c r="AG609" s="112"/>
      <c r="AH609" s="106">
        <f t="shared" si="824"/>
        <v>0</v>
      </c>
      <c r="AI609" s="107" t="str">
        <f t="shared" si="825"/>
        <v/>
      </c>
      <c r="AJ609" s="108" t="str">
        <f t="shared" si="827"/>
        <v/>
      </c>
      <c r="AK609" s="279" t="str">
        <f t="shared" si="826"/>
        <v/>
      </c>
    </row>
    <row r="610" spans="1:37" x14ac:dyDescent="0.2">
      <c r="A610" s="8" t="s">
        <v>174</v>
      </c>
      <c r="B610" s="10" t="s">
        <v>193</v>
      </c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  <c r="AA610" s="111"/>
      <c r="AB610" s="111"/>
      <c r="AC610" s="111"/>
      <c r="AD610" s="111"/>
      <c r="AE610" s="111"/>
      <c r="AF610" s="111"/>
      <c r="AG610" s="112"/>
      <c r="AH610" s="106">
        <f t="shared" si="824"/>
        <v>0</v>
      </c>
      <c r="AI610" s="107" t="str">
        <f t="shared" si="825"/>
        <v/>
      </c>
      <c r="AJ610" s="108" t="str">
        <f t="shared" si="827"/>
        <v/>
      </c>
      <c r="AK610" s="279" t="str">
        <f t="shared" si="826"/>
        <v/>
      </c>
    </row>
    <row r="611" spans="1:37" x14ac:dyDescent="0.2">
      <c r="A611" s="8" t="s">
        <v>175</v>
      </c>
      <c r="B611" s="10" t="s">
        <v>194</v>
      </c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  <c r="AB611" s="111"/>
      <c r="AC611" s="111"/>
      <c r="AD611" s="111"/>
      <c r="AE611" s="111"/>
      <c r="AF611" s="111"/>
      <c r="AG611" s="112"/>
      <c r="AH611" s="106">
        <f t="shared" si="824"/>
        <v>0</v>
      </c>
      <c r="AI611" s="107" t="str">
        <f t="shared" si="825"/>
        <v/>
      </c>
      <c r="AJ611" s="108" t="str">
        <f t="shared" si="827"/>
        <v/>
      </c>
      <c r="AK611" s="279" t="str">
        <f t="shared" si="826"/>
        <v/>
      </c>
    </row>
    <row r="612" spans="1:37" x14ac:dyDescent="0.2">
      <c r="A612" s="8" t="s">
        <v>176</v>
      </c>
      <c r="B612" s="10" t="s">
        <v>195</v>
      </c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  <c r="AA612" s="111"/>
      <c r="AB612" s="111"/>
      <c r="AC612" s="111"/>
      <c r="AD612" s="111"/>
      <c r="AE612" s="111"/>
      <c r="AF612" s="111"/>
      <c r="AG612" s="112"/>
      <c r="AH612" s="106">
        <f t="shared" si="824"/>
        <v>0</v>
      </c>
      <c r="AI612" s="107" t="str">
        <f t="shared" si="825"/>
        <v/>
      </c>
      <c r="AJ612" s="108" t="str">
        <f t="shared" si="827"/>
        <v/>
      </c>
      <c r="AK612" s="279" t="str">
        <f t="shared" si="826"/>
        <v/>
      </c>
    </row>
    <row r="613" spans="1:37" x14ac:dyDescent="0.2">
      <c r="A613" s="8" t="s">
        <v>178</v>
      </c>
      <c r="B613" s="10" t="s">
        <v>179</v>
      </c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  <c r="AA613" s="111"/>
      <c r="AB613" s="111"/>
      <c r="AC613" s="111"/>
      <c r="AD613" s="111"/>
      <c r="AE613" s="111"/>
      <c r="AF613" s="111"/>
      <c r="AG613" s="112"/>
      <c r="AH613" s="106">
        <f t="shared" si="824"/>
        <v>0</v>
      </c>
      <c r="AI613" s="107" t="str">
        <f t="shared" si="825"/>
        <v/>
      </c>
      <c r="AJ613" s="108" t="str">
        <f t="shared" si="827"/>
        <v/>
      </c>
      <c r="AK613" s="279" t="str">
        <f t="shared" si="826"/>
        <v/>
      </c>
    </row>
    <row r="614" spans="1:37" x14ac:dyDescent="0.2">
      <c r="A614" s="8" t="s">
        <v>177</v>
      </c>
      <c r="B614" s="10" t="s">
        <v>196</v>
      </c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  <c r="AA614" s="111"/>
      <c r="AB614" s="111"/>
      <c r="AC614" s="111"/>
      <c r="AD614" s="111"/>
      <c r="AE614" s="111"/>
      <c r="AF614" s="111"/>
      <c r="AG614" s="114"/>
      <c r="AH614" s="106">
        <f t="shared" si="824"/>
        <v>0</v>
      </c>
      <c r="AI614" s="107" t="str">
        <f t="shared" ref="AI614" si="828">IF(AH614=0,"",AH614/AH$615*100)</f>
        <v/>
      </c>
      <c r="AJ614" s="108" t="str">
        <f t="shared" ref="AJ614" si="829">IF(AH614=0,"",AI614*AJ$590/100)</f>
        <v/>
      </c>
      <c r="AK614" s="279" t="str">
        <f t="shared" ref="AK614" si="830">IF(AH614=0,"",AH614/AH$615)</f>
        <v/>
      </c>
    </row>
    <row r="615" spans="1:37" x14ac:dyDescent="0.2">
      <c r="A615" s="31"/>
      <c r="B615" s="32" t="s">
        <v>29</v>
      </c>
      <c r="C615" s="117">
        <f>SUM(C592:C614)</f>
        <v>0</v>
      </c>
      <c r="D615" s="117">
        <f t="shared" ref="D615" si="831">SUM(D592:D614)</f>
        <v>0</v>
      </c>
      <c r="E615" s="117">
        <f t="shared" ref="E615" si="832">SUM(E592:E614)</f>
        <v>0</v>
      </c>
      <c r="F615" s="117">
        <f t="shared" ref="F615" si="833">SUM(F592:F614)</f>
        <v>0</v>
      </c>
      <c r="G615" s="117">
        <f t="shared" ref="G615" si="834">SUM(G592:G614)</f>
        <v>0</v>
      </c>
      <c r="H615" s="117">
        <f t="shared" ref="H615" si="835">SUM(H592:H614)</f>
        <v>0</v>
      </c>
      <c r="I615" s="117">
        <f t="shared" ref="I615" si="836">SUM(I592:I614)</f>
        <v>0</v>
      </c>
      <c r="J615" s="117">
        <f t="shared" ref="J615" si="837">SUM(J592:J614)</f>
        <v>0</v>
      </c>
      <c r="K615" s="117">
        <f t="shared" ref="K615" si="838">SUM(K592:K614)</f>
        <v>0</v>
      </c>
      <c r="L615" s="117">
        <f t="shared" ref="L615" si="839">SUM(L592:L614)</f>
        <v>0</v>
      </c>
      <c r="M615" s="117">
        <f t="shared" ref="M615" si="840">SUM(M592:M614)</f>
        <v>0</v>
      </c>
      <c r="N615" s="117">
        <f t="shared" ref="N615" si="841">SUM(N592:N614)</f>
        <v>0</v>
      </c>
      <c r="O615" s="117">
        <f t="shared" ref="O615" si="842">SUM(O592:O614)</f>
        <v>0</v>
      </c>
      <c r="P615" s="117">
        <f t="shared" ref="P615" si="843">SUM(P592:P614)</f>
        <v>0</v>
      </c>
      <c r="Q615" s="117">
        <f t="shared" ref="Q615" si="844">SUM(Q592:Q614)</f>
        <v>0</v>
      </c>
      <c r="R615" s="117">
        <f t="shared" ref="R615" si="845">SUM(R592:R614)</f>
        <v>0</v>
      </c>
      <c r="S615" s="117">
        <f t="shared" ref="S615" si="846">SUM(S592:S614)</f>
        <v>0</v>
      </c>
      <c r="T615" s="117">
        <f t="shared" ref="T615" si="847">SUM(T592:T614)</f>
        <v>0</v>
      </c>
      <c r="U615" s="117">
        <f t="shared" ref="U615" si="848">SUM(U592:U614)</f>
        <v>0</v>
      </c>
      <c r="V615" s="117">
        <f t="shared" ref="V615" si="849">SUM(V592:V614)</f>
        <v>0</v>
      </c>
      <c r="W615" s="117">
        <f t="shared" ref="W615" si="850">SUM(W592:W614)</f>
        <v>0</v>
      </c>
      <c r="X615" s="117">
        <f t="shared" ref="X615" si="851">SUM(X592:X614)</f>
        <v>0</v>
      </c>
      <c r="Y615" s="117">
        <f t="shared" ref="Y615" si="852">SUM(Y592:Y614)</f>
        <v>0</v>
      </c>
      <c r="Z615" s="117">
        <f t="shared" ref="Z615" si="853">SUM(Z592:Z614)</f>
        <v>0</v>
      </c>
      <c r="AA615" s="117">
        <f t="shared" ref="AA615" si="854">SUM(AA592:AA614)</f>
        <v>0</v>
      </c>
      <c r="AB615" s="117">
        <f t="shared" ref="AB615" si="855">SUM(AB592:AB614)</f>
        <v>0</v>
      </c>
      <c r="AC615" s="117">
        <f t="shared" ref="AC615" si="856">SUM(AC592:AC614)</f>
        <v>0</v>
      </c>
      <c r="AD615" s="117">
        <f t="shared" ref="AD615" si="857">SUM(AD592:AD614)</f>
        <v>0</v>
      </c>
      <c r="AE615" s="117">
        <f t="shared" ref="AE615" si="858">SUM(AE592:AE614)</f>
        <v>0</v>
      </c>
      <c r="AF615" s="117">
        <f t="shared" ref="AF615" si="859">SUM(AF592:AF614)</f>
        <v>0</v>
      </c>
      <c r="AG615" s="117">
        <f t="shared" ref="AG615" si="860">SUM(AG592:AG614)</f>
        <v>0</v>
      </c>
      <c r="AH615" s="117">
        <f t="shared" ref="AH615" si="861">SUM(AH592:AH614)</f>
        <v>0</v>
      </c>
      <c r="AI615" s="101" t="str">
        <f>IF(AJ615=AJ590,"ตรง","ไม่ตรง")</f>
        <v>ตรง</v>
      </c>
      <c r="AJ615" s="102">
        <f>SUM(AJ592:AJ613)</f>
        <v>0</v>
      </c>
      <c r="AK615" s="279">
        <f>SUM(AK592:AK613)</f>
        <v>0</v>
      </c>
    </row>
    <row r="617" spans="1:37" x14ac:dyDescent="0.2">
      <c r="A617" s="99">
        <v>23</v>
      </c>
      <c r="B617" s="100" t="e">
        <f>VLOOKUP(A617,'1ค่าแรงรายคน'!$A$2:$B$32,2,0)</f>
        <v>#N/A</v>
      </c>
      <c r="AI617" s="101" t="s">
        <v>119</v>
      </c>
      <c r="AJ617" s="102" t="s">
        <v>28</v>
      </c>
    </row>
    <row r="618" spans="1:37" x14ac:dyDescent="0.2">
      <c r="A618" s="381" t="s">
        <v>0</v>
      </c>
      <c r="B618" s="381" t="s">
        <v>1</v>
      </c>
      <c r="C618" s="383"/>
      <c r="D618" s="384"/>
      <c r="E618" s="384"/>
      <c r="F618" s="384"/>
      <c r="G618" s="384"/>
      <c r="H618" s="384"/>
      <c r="I618" s="384"/>
      <c r="J618" s="384"/>
      <c r="K618" s="384"/>
      <c r="L618" s="384"/>
      <c r="M618" s="384"/>
      <c r="N618" s="384"/>
      <c r="O618" s="384"/>
      <c r="P618" s="384"/>
      <c r="Q618" s="384"/>
      <c r="R618" s="384"/>
      <c r="S618" s="384"/>
      <c r="T618" s="384"/>
      <c r="U618" s="384"/>
      <c r="V618" s="384"/>
      <c r="W618" s="384"/>
      <c r="X618" s="384"/>
      <c r="Y618" s="384"/>
      <c r="Z618" s="384"/>
      <c r="AA618" s="384"/>
      <c r="AB618" s="384"/>
      <c r="AC618" s="384"/>
      <c r="AD618" s="384"/>
      <c r="AE618" s="384"/>
      <c r="AF618" s="384"/>
      <c r="AG618" s="384"/>
      <c r="AI618" s="102">
        <v>1</v>
      </c>
      <c r="AJ618" s="104">
        <f>+'1ค่าแรงรายคน'!C24</f>
        <v>0</v>
      </c>
    </row>
    <row r="619" spans="1:37" x14ac:dyDescent="0.2">
      <c r="A619" s="382"/>
      <c r="B619" s="382"/>
      <c r="C619" s="105">
        <v>1</v>
      </c>
      <c r="D619" s="105">
        <v>2</v>
      </c>
      <c r="E619" s="105">
        <v>3</v>
      </c>
      <c r="F619" s="105">
        <v>4</v>
      </c>
      <c r="G619" s="105">
        <v>5</v>
      </c>
      <c r="H619" s="105">
        <v>6</v>
      </c>
      <c r="I619" s="105">
        <v>7</v>
      </c>
      <c r="J619" s="105">
        <v>8</v>
      </c>
      <c r="K619" s="105">
        <v>9</v>
      </c>
      <c r="L619" s="105">
        <v>10</v>
      </c>
      <c r="M619" s="105">
        <v>11</v>
      </c>
      <c r="N619" s="105">
        <v>12</v>
      </c>
      <c r="O619" s="105">
        <v>13</v>
      </c>
      <c r="P619" s="105">
        <v>14</v>
      </c>
      <c r="Q619" s="105">
        <v>15</v>
      </c>
      <c r="R619" s="105">
        <v>16</v>
      </c>
      <c r="S619" s="105">
        <v>17</v>
      </c>
      <c r="T619" s="105">
        <v>18</v>
      </c>
      <c r="U619" s="105">
        <v>19</v>
      </c>
      <c r="V619" s="105">
        <v>20</v>
      </c>
      <c r="W619" s="105">
        <v>21</v>
      </c>
      <c r="X619" s="105">
        <v>22</v>
      </c>
      <c r="Y619" s="105">
        <v>23</v>
      </c>
      <c r="Z619" s="105">
        <v>24</v>
      </c>
      <c r="AA619" s="105">
        <v>25</v>
      </c>
      <c r="AB619" s="105">
        <v>26</v>
      </c>
      <c r="AC619" s="105">
        <v>27</v>
      </c>
      <c r="AD619" s="105">
        <v>28</v>
      </c>
      <c r="AE619" s="105">
        <v>29</v>
      </c>
      <c r="AF619" s="105">
        <v>30</v>
      </c>
      <c r="AG619" s="105"/>
      <c r="AH619" s="106" t="s">
        <v>29</v>
      </c>
      <c r="AI619" s="107" t="s">
        <v>30</v>
      </c>
      <c r="AJ619" s="108" t="s">
        <v>31</v>
      </c>
    </row>
    <row r="620" spans="1:37" x14ac:dyDescent="0.2">
      <c r="A620" s="6" t="s">
        <v>156</v>
      </c>
      <c r="B620" s="7" t="s">
        <v>85</v>
      </c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111"/>
      <c r="AF620" s="111"/>
      <c r="AG620" s="112"/>
      <c r="AH620" s="106">
        <f t="shared" ref="AH620:AH642" si="862">SUM(C620:AG620)</f>
        <v>0</v>
      </c>
      <c r="AI620" s="107" t="str">
        <f t="shared" ref="AI620:AI641" si="863">IF(AH620=0,"",AH620/AH$643*100)</f>
        <v/>
      </c>
      <c r="AJ620" s="108" t="str">
        <f>IF(AH620=0,"",AI620*AJ$618/100)</f>
        <v/>
      </c>
      <c r="AK620" s="279" t="str">
        <f t="shared" ref="AK620:AK641" si="864">IF(AH620=0,"",AH620/AH$643)</f>
        <v/>
      </c>
    </row>
    <row r="621" spans="1:37" x14ac:dyDescent="0.2">
      <c r="A621" s="6" t="s">
        <v>160</v>
      </c>
      <c r="B621" s="7" t="s">
        <v>7</v>
      </c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2"/>
      <c r="AH621" s="106">
        <f t="shared" si="862"/>
        <v>0</v>
      </c>
      <c r="AI621" s="107" t="str">
        <f t="shared" si="863"/>
        <v/>
      </c>
      <c r="AJ621" s="108" t="str">
        <f t="shared" ref="AJ621:AJ641" si="865">IF(AH621=0,"",AI621*AJ$618/100)</f>
        <v/>
      </c>
      <c r="AK621" s="279" t="str">
        <f t="shared" si="864"/>
        <v/>
      </c>
    </row>
    <row r="622" spans="1:37" x14ac:dyDescent="0.2">
      <c r="A622" s="6" t="s">
        <v>158</v>
      </c>
      <c r="B622" s="7" t="s">
        <v>181</v>
      </c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111"/>
      <c r="AF622" s="111"/>
      <c r="AG622" s="112"/>
      <c r="AH622" s="106">
        <f t="shared" si="862"/>
        <v>0</v>
      </c>
      <c r="AI622" s="107" t="str">
        <f t="shared" si="863"/>
        <v/>
      </c>
      <c r="AJ622" s="108" t="str">
        <f t="shared" si="865"/>
        <v/>
      </c>
      <c r="AK622" s="279" t="str">
        <f t="shared" si="864"/>
        <v/>
      </c>
    </row>
    <row r="623" spans="1:37" x14ac:dyDescent="0.2">
      <c r="A623" s="6" t="s">
        <v>159</v>
      </c>
      <c r="B623" s="7" t="s">
        <v>8</v>
      </c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111"/>
      <c r="AF623" s="111"/>
      <c r="AG623" s="112"/>
      <c r="AH623" s="106">
        <f t="shared" si="862"/>
        <v>0</v>
      </c>
      <c r="AI623" s="107" t="str">
        <f t="shared" si="863"/>
        <v/>
      </c>
      <c r="AJ623" s="108" t="str">
        <f t="shared" si="865"/>
        <v/>
      </c>
      <c r="AK623" s="279" t="str">
        <f t="shared" si="864"/>
        <v/>
      </c>
    </row>
    <row r="624" spans="1:37" x14ac:dyDescent="0.2">
      <c r="A624" s="8" t="s">
        <v>163</v>
      </c>
      <c r="B624" s="9" t="s">
        <v>183</v>
      </c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111"/>
      <c r="AF624" s="111"/>
      <c r="AG624" s="112"/>
      <c r="AH624" s="106">
        <f t="shared" si="862"/>
        <v>0</v>
      </c>
      <c r="AI624" s="107" t="str">
        <f t="shared" si="863"/>
        <v/>
      </c>
      <c r="AJ624" s="108" t="str">
        <f t="shared" si="865"/>
        <v/>
      </c>
      <c r="AK624" s="279" t="str">
        <f t="shared" si="864"/>
        <v/>
      </c>
    </row>
    <row r="625" spans="1:37" x14ac:dyDescent="0.2">
      <c r="A625" s="8" t="s">
        <v>162</v>
      </c>
      <c r="B625" s="9" t="s">
        <v>89</v>
      </c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  <c r="AB625" s="111"/>
      <c r="AC625" s="111"/>
      <c r="AD625" s="111"/>
      <c r="AE625" s="111"/>
      <c r="AF625" s="111"/>
      <c r="AG625" s="112"/>
      <c r="AH625" s="106">
        <f t="shared" si="862"/>
        <v>0</v>
      </c>
      <c r="AI625" s="107" t="str">
        <f t="shared" si="863"/>
        <v/>
      </c>
      <c r="AJ625" s="108" t="str">
        <f t="shared" si="865"/>
        <v/>
      </c>
      <c r="AK625" s="279" t="str">
        <f t="shared" si="864"/>
        <v/>
      </c>
    </row>
    <row r="626" spans="1:37" x14ac:dyDescent="0.2">
      <c r="A626" s="6" t="s">
        <v>161</v>
      </c>
      <c r="B626" s="7" t="s">
        <v>182</v>
      </c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  <c r="AA626" s="111"/>
      <c r="AB626" s="111"/>
      <c r="AC626" s="111"/>
      <c r="AD626" s="111"/>
      <c r="AE626" s="111"/>
      <c r="AF626" s="111"/>
      <c r="AG626" s="112"/>
      <c r="AH626" s="106">
        <f t="shared" si="862"/>
        <v>0</v>
      </c>
      <c r="AI626" s="107" t="str">
        <f t="shared" si="863"/>
        <v/>
      </c>
      <c r="AJ626" s="108" t="str">
        <f t="shared" si="865"/>
        <v/>
      </c>
      <c r="AK626" s="279" t="str">
        <f t="shared" si="864"/>
        <v/>
      </c>
    </row>
    <row r="627" spans="1:37" x14ac:dyDescent="0.2">
      <c r="A627" s="8" t="s">
        <v>164</v>
      </c>
      <c r="B627" s="9" t="s">
        <v>91</v>
      </c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  <c r="AA627" s="111"/>
      <c r="AB627" s="111"/>
      <c r="AC627" s="111"/>
      <c r="AD627" s="111"/>
      <c r="AE627" s="111"/>
      <c r="AF627" s="111"/>
      <c r="AG627" s="112"/>
      <c r="AH627" s="106">
        <f t="shared" si="862"/>
        <v>0</v>
      </c>
      <c r="AI627" s="107" t="str">
        <f t="shared" si="863"/>
        <v/>
      </c>
      <c r="AJ627" s="108" t="str">
        <f t="shared" si="865"/>
        <v/>
      </c>
      <c r="AK627" s="279" t="str">
        <f t="shared" si="864"/>
        <v/>
      </c>
    </row>
    <row r="628" spans="1:37" x14ac:dyDescent="0.2">
      <c r="A628" s="6" t="s">
        <v>157</v>
      </c>
      <c r="B628" s="7" t="s">
        <v>180</v>
      </c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  <c r="AA628" s="111"/>
      <c r="AB628" s="111"/>
      <c r="AC628" s="111"/>
      <c r="AD628" s="111"/>
      <c r="AE628" s="111"/>
      <c r="AF628" s="111"/>
      <c r="AG628" s="112"/>
      <c r="AH628" s="106">
        <f t="shared" si="862"/>
        <v>0</v>
      </c>
      <c r="AI628" s="107" t="str">
        <f t="shared" si="863"/>
        <v/>
      </c>
      <c r="AJ628" s="108" t="str">
        <f t="shared" si="865"/>
        <v/>
      </c>
      <c r="AK628" s="279" t="str">
        <f t="shared" si="864"/>
        <v/>
      </c>
    </row>
    <row r="629" spans="1:37" x14ac:dyDescent="0.2">
      <c r="A629" s="8" t="s">
        <v>165</v>
      </c>
      <c r="B629" s="9" t="s">
        <v>184</v>
      </c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  <c r="AA629" s="111"/>
      <c r="AB629" s="111"/>
      <c r="AC629" s="111"/>
      <c r="AD629" s="111"/>
      <c r="AE629" s="111"/>
      <c r="AF629" s="111"/>
      <c r="AG629" s="112"/>
      <c r="AH629" s="106">
        <f t="shared" si="862"/>
        <v>0</v>
      </c>
      <c r="AI629" s="107" t="str">
        <f t="shared" si="863"/>
        <v/>
      </c>
      <c r="AJ629" s="108" t="str">
        <f t="shared" si="865"/>
        <v/>
      </c>
      <c r="AK629" s="279" t="str">
        <f t="shared" si="864"/>
        <v/>
      </c>
    </row>
    <row r="630" spans="1:37" x14ac:dyDescent="0.2">
      <c r="A630" s="8" t="s">
        <v>166</v>
      </c>
      <c r="B630" s="9" t="s">
        <v>185</v>
      </c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  <c r="AA630" s="111"/>
      <c r="AB630" s="111"/>
      <c r="AC630" s="111"/>
      <c r="AD630" s="111"/>
      <c r="AE630" s="111"/>
      <c r="AF630" s="111"/>
      <c r="AG630" s="112"/>
      <c r="AH630" s="106">
        <f t="shared" si="862"/>
        <v>0</v>
      </c>
      <c r="AI630" s="107" t="str">
        <f t="shared" si="863"/>
        <v/>
      </c>
      <c r="AJ630" s="108" t="str">
        <f t="shared" si="865"/>
        <v/>
      </c>
      <c r="AK630" s="279" t="str">
        <f t="shared" si="864"/>
        <v/>
      </c>
    </row>
    <row r="631" spans="1:37" x14ac:dyDescent="0.2">
      <c r="A631" s="8" t="s">
        <v>171</v>
      </c>
      <c r="B631" s="9" t="s">
        <v>190</v>
      </c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  <c r="AA631" s="111"/>
      <c r="AB631" s="111"/>
      <c r="AC631" s="111"/>
      <c r="AD631" s="111"/>
      <c r="AE631" s="111"/>
      <c r="AF631" s="111"/>
      <c r="AG631" s="112"/>
      <c r="AH631" s="106">
        <f t="shared" si="862"/>
        <v>0</v>
      </c>
      <c r="AI631" s="107" t="str">
        <f t="shared" si="863"/>
        <v/>
      </c>
      <c r="AJ631" s="108" t="str">
        <f t="shared" si="865"/>
        <v/>
      </c>
      <c r="AK631" s="279" t="str">
        <f t="shared" si="864"/>
        <v/>
      </c>
    </row>
    <row r="632" spans="1:37" x14ac:dyDescent="0.2">
      <c r="A632" s="8" t="s">
        <v>167</v>
      </c>
      <c r="B632" s="9" t="s">
        <v>186</v>
      </c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  <c r="AA632" s="111"/>
      <c r="AB632" s="111"/>
      <c r="AC632" s="111"/>
      <c r="AD632" s="111"/>
      <c r="AE632" s="111"/>
      <c r="AF632" s="111"/>
      <c r="AG632" s="112"/>
      <c r="AH632" s="106">
        <f t="shared" si="862"/>
        <v>0</v>
      </c>
      <c r="AI632" s="107" t="str">
        <f t="shared" si="863"/>
        <v/>
      </c>
      <c r="AJ632" s="108" t="str">
        <f t="shared" si="865"/>
        <v/>
      </c>
      <c r="AK632" s="279" t="str">
        <f t="shared" si="864"/>
        <v/>
      </c>
    </row>
    <row r="633" spans="1:37" x14ac:dyDescent="0.2">
      <c r="A633" s="8" t="s">
        <v>168</v>
      </c>
      <c r="B633" s="9" t="s">
        <v>187</v>
      </c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  <c r="AA633" s="111"/>
      <c r="AB633" s="111"/>
      <c r="AC633" s="111"/>
      <c r="AD633" s="111"/>
      <c r="AE633" s="111"/>
      <c r="AF633" s="111"/>
      <c r="AG633" s="112"/>
      <c r="AH633" s="106">
        <f t="shared" si="862"/>
        <v>0</v>
      </c>
      <c r="AI633" s="107" t="str">
        <f t="shared" si="863"/>
        <v/>
      </c>
      <c r="AJ633" s="108" t="str">
        <f t="shared" si="865"/>
        <v/>
      </c>
      <c r="AK633" s="279" t="str">
        <f t="shared" si="864"/>
        <v/>
      </c>
    </row>
    <row r="634" spans="1:37" x14ac:dyDescent="0.2">
      <c r="A634" s="8" t="s">
        <v>169</v>
      </c>
      <c r="B634" s="9" t="s">
        <v>188</v>
      </c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  <c r="AA634" s="111"/>
      <c r="AB634" s="111"/>
      <c r="AC634" s="111"/>
      <c r="AD634" s="111"/>
      <c r="AE634" s="111"/>
      <c r="AF634" s="111"/>
      <c r="AG634" s="112"/>
      <c r="AH634" s="106">
        <f t="shared" si="862"/>
        <v>0</v>
      </c>
      <c r="AI634" s="107" t="str">
        <f t="shared" si="863"/>
        <v/>
      </c>
      <c r="AJ634" s="108" t="str">
        <f t="shared" si="865"/>
        <v/>
      </c>
      <c r="AK634" s="279" t="str">
        <f t="shared" si="864"/>
        <v/>
      </c>
    </row>
    <row r="635" spans="1:37" x14ac:dyDescent="0.2">
      <c r="A635" s="8" t="s">
        <v>170</v>
      </c>
      <c r="B635" s="9" t="s">
        <v>189</v>
      </c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  <c r="AA635" s="111"/>
      <c r="AB635" s="111"/>
      <c r="AC635" s="111"/>
      <c r="AD635" s="111"/>
      <c r="AE635" s="111"/>
      <c r="AF635" s="111"/>
      <c r="AG635" s="112"/>
      <c r="AH635" s="106">
        <f t="shared" si="862"/>
        <v>0</v>
      </c>
      <c r="AI635" s="107" t="str">
        <f t="shared" si="863"/>
        <v/>
      </c>
      <c r="AJ635" s="108" t="str">
        <f t="shared" si="865"/>
        <v/>
      </c>
      <c r="AK635" s="279" t="str">
        <f t="shared" si="864"/>
        <v/>
      </c>
    </row>
    <row r="636" spans="1:37" x14ac:dyDescent="0.2">
      <c r="A636" s="8" t="s">
        <v>173</v>
      </c>
      <c r="B636" s="10" t="s">
        <v>192</v>
      </c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  <c r="AA636" s="111"/>
      <c r="AB636" s="111"/>
      <c r="AC636" s="111"/>
      <c r="AD636" s="111"/>
      <c r="AE636" s="111"/>
      <c r="AF636" s="111"/>
      <c r="AG636" s="112"/>
      <c r="AH636" s="106">
        <f t="shared" si="862"/>
        <v>0</v>
      </c>
      <c r="AI636" s="107" t="str">
        <f t="shared" si="863"/>
        <v/>
      </c>
      <c r="AJ636" s="108" t="str">
        <f t="shared" si="865"/>
        <v/>
      </c>
      <c r="AK636" s="279" t="str">
        <f t="shared" si="864"/>
        <v/>
      </c>
    </row>
    <row r="637" spans="1:37" x14ac:dyDescent="0.2">
      <c r="A637" s="8" t="s">
        <v>172</v>
      </c>
      <c r="B637" s="9" t="s">
        <v>191</v>
      </c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  <c r="AA637" s="111"/>
      <c r="AB637" s="111"/>
      <c r="AC637" s="111"/>
      <c r="AD637" s="111"/>
      <c r="AE637" s="111"/>
      <c r="AF637" s="111"/>
      <c r="AG637" s="112"/>
      <c r="AH637" s="106">
        <f t="shared" si="862"/>
        <v>0</v>
      </c>
      <c r="AI637" s="107" t="str">
        <f t="shared" si="863"/>
        <v/>
      </c>
      <c r="AJ637" s="108" t="str">
        <f t="shared" si="865"/>
        <v/>
      </c>
      <c r="AK637" s="279" t="str">
        <f t="shared" si="864"/>
        <v/>
      </c>
    </row>
    <row r="638" spans="1:37" x14ac:dyDescent="0.2">
      <c r="A638" s="8" t="s">
        <v>174</v>
      </c>
      <c r="B638" s="10" t="s">
        <v>193</v>
      </c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  <c r="AB638" s="111"/>
      <c r="AC638" s="111"/>
      <c r="AD638" s="111"/>
      <c r="AE638" s="111"/>
      <c r="AF638" s="111"/>
      <c r="AG638" s="112"/>
      <c r="AH638" s="106">
        <f t="shared" si="862"/>
        <v>0</v>
      </c>
      <c r="AI638" s="107" t="str">
        <f t="shared" si="863"/>
        <v/>
      </c>
      <c r="AJ638" s="108" t="str">
        <f t="shared" si="865"/>
        <v/>
      </c>
      <c r="AK638" s="279" t="str">
        <f t="shared" si="864"/>
        <v/>
      </c>
    </row>
    <row r="639" spans="1:37" x14ac:dyDescent="0.2">
      <c r="A639" s="8" t="s">
        <v>175</v>
      </c>
      <c r="B639" s="10" t="s">
        <v>194</v>
      </c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  <c r="AA639" s="111"/>
      <c r="AB639" s="111"/>
      <c r="AC639" s="111"/>
      <c r="AD639" s="111"/>
      <c r="AE639" s="111"/>
      <c r="AF639" s="111"/>
      <c r="AG639" s="112"/>
      <c r="AH639" s="106">
        <f t="shared" si="862"/>
        <v>0</v>
      </c>
      <c r="AI639" s="107" t="str">
        <f t="shared" si="863"/>
        <v/>
      </c>
      <c r="AJ639" s="108" t="str">
        <f t="shared" si="865"/>
        <v/>
      </c>
      <c r="AK639" s="279" t="str">
        <f t="shared" si="864"/>
        <v/>
      </c>
    </row>
    <row r="640" spans="1:37" x14ac:dyDescent="0.2">
      <c r="A640" s="8" t="s">
        <v>176</v>
      </c>
      <c r="B640" s="10" t="s">
        <v>195</v>
      </c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  <c r="AA640" s="111"/>
      <c r="AB640" s="111"/>
      <c r="AC640" s="111"/>
      <c r="AD640" s="111"/>
      <c r="AE640" s="111"/>
      <c r="AF640" s="111"/>
      <c r="AG640" s="112"/>
      <c r="AH640" s="106">
        <f t="shared" si="862"/>
        <v>0</v>
      </c>
      <c r="AI640" s="107" t="str">
        <f t="shared" si="863"/>
        <v/>
      </c>
      <c r="AJ640" s="108" t="str">
        <f t="shared" si="865"/>
        <v/>
      </c>
      <c r="AK640" s="279" t="str">
        <f t="shared" si="864"/>
        <v/>
      </c>
    </row>
    <row r="641" spans="1:37" x14ac:dyDescent="0.2">
      <c r="A641" s="8" t="s">
        <v>178</v>
      </c>
      <c r="B641" s="10" t="s">
        <v>179</v>
      </c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  <c r="AA641" s="111"/>
      <c r="AB641" s="111"/>
      <c r="AC641" s="111"/>
      <c r="AD641" s="111"/>
      <c r="AE641" s="111"/>
      <c r="AF641" s="111"/>
      <c r="AG641" s="112"/>
      <c r="AH641" s="106">
        <f t="shared" si="862"/>
        <v>0</v>
      </c>
      <c r="AI641" s="107" t="str">
        <f t="shared" si="863"/>
        <v/>
      </c>
      <c r="AJ641" s="108" t="str">
        <f t="shared" si="865"/>
        <v/>
      </c>
      <c r="AK641" s="279" t="str">
        <f t="shared" si="864"/>
        <v/>
      </c>
    </row>
    <row r="642" spans="1:37" x14ac:dyDescent="0.2">
      <c r="A642" s="8" t="s">
        <v>177</v>
      </c>
      <c r="B642" s="10" t="s">
        <v>196</v>
      </c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  <c r="AA642" s="111"/>
      <c r="AB642" s="111"/>
      <c r="AC642" s="111"/>
      <c r="AD642" s="111"/>
      <c r="AE642" s="111"/>
      <c r="AF642" s="111"/>
      <c r="AG642" s="114"/>
      <c r="AH642" s="106">
        <f t="shared" si="862"/>
        <v>0</v>
      </c>
      <c r="AI642" s="107" t="str">
        <f t="shared" ref="AI642" si="866">IF(AH642=0,"",AH642/AH$643*100)</f>
        <v/>
      </c>
      <c r="AJ642" s="108" t="str">
        <f t="shared" ref="AJ642" si="867">IF(AH642=0,"",AI642*AJ$618/100)</f>
        <v/>
      </c>
      <c r="AK642" s="279" t="str">
        <f t="shared" ref="AK642" si="868">IF(AH642=0,"",AH642/AH$643)</f>
        <v/>
      </c>
    </row>
    <row r="643" spans="1:37" x14ac:dyDescent="0.2">
      <c r="A643" s="31"/>
      <c r="B643" s="32" t="s">
        <v>29</v>
      </c>
      <c r="C643" s="117">
        <f>SUM(C620:C642)</f>
        <v>0</v>
      </c>
      <c r="D643" s="117">
        <f t="shared" ref="D643" si="869">SUM(D620:D642)</f>
        <v>0</v>
      </c>
      <c r="E643" s="117">
        <f t="shared" ref="E643" si="870">SUM(E620:E642)</f>
        <v>0</v>
      </c>
      <c r="F643" s="117">
        <f t="shared" ref="F643" si="871">SUM(F620:F642)</f>
        <v>0</v>
      </c>
      <c r="G643" s="117">
        <f t="shared" ref="G643" si="872">SUM(G620:G642)</f>
        <v>0</v>
      </c>
      <c r="H643" s="117">
        <f t="shared" ref="H643" si="873">SUM(H620:H642)</f>
        <v>0</v>
      </c>
      <c r="I643" s="117">
        <f t="shared" ref="I643" si="874">SUM(I620:I642)</f>
        <v>0</v>
      </c>
      <c r="J643" s="117">
        <f t="shared" ref="J643" si="875">SUM(J620:J642)</f>
        <v>0</v>
      </c>
      <c r="K643" s="117">
        <f t="shared" ref="K643" si="876">SUM(K620:K642)</f>
        <v>0</v>
      </c>
      <c r="L643" s="117">
        <f t="shared" ref="L643" si="877">SUM(L620:L642)</f>
        <v>0</v>
      </c>
      <c r="M643" s="117">
        <f t="shared" ref="M643" si="878">SUM(M620:M642)</f>
        <v>0</v>
      </c>
      <c r="N643" s="117">
        <f t="shared" ref="N643" si="879">SUM(N620:N642)</f>
        <v>0</v>
      </c>
      <c r="O643" s="117">
        <f t="shared" ref="O643" si="880">SUM(O620:O642)</f>
        <v>0</v>
      </c>
      <c r="P643" s="117">
        <f t="shared" ref="P643" si="881">SUM(P620:P642)</f>
        <v>0</v>
      </c>
      <c r="Q643" s="117">
        <f t="shared" ref="Q643" si="882">SUM(Q620:Q642)</f>
        <v>0</v>
      </c>
      <c r="R643" s="117">
        <f t="shared" ref="R643" si="883">SUM(R620:R642)</f>
        <v>0</v>
      </c>
      <c r="S643" s="117">
        <f t="shared" ref="S643" si="884">SUM(S620:S642)</f>
        <v>0</v>
      </c>
      <c r="T643" s="117">
        <f t="shared" ref="T643" si="885">SUM(T620:T642)</f>
        <v>0</v>
      </c>
      <c r="U643" s="117">
        <f t="shared" ref="U643" si="886">SUM(U620:U642)</f>
        <v>0</v>
      </c>
      <c r="V643" s="117">
        <f t="shared" ref="V643" si="887">SUM(V620:V642)</f>
        <v>0</v>
      </c>
      <c r="W643" s="117">
        <f t="shared" ref="W643" si="888">SUM(W620:W642)</f>
        <v>0</v>
      </c>
      <c r="X643" s="117">
        <f t="shared" ref="X643" si="889">SUM(X620:X642)</f>
        <v>0</v>
      </c>
      <c r="Y643" s="117">
        <f t="shared" ref="Y643" si="890">SUM(Y620:Y642)</f>
        <v>0</v>
      </c>
      <c r="Z643" s="117">
        <f t="shared" ref="Z643" si="891">SUM(Z620:Z642)</f>
        <v>0</v>
      </c>
      <c r="AA643" s="117">
        <f t="shared" ref="AA643" si="892">SUM(AA620:AA642)</f>
        <v>0</v>
      </c>
      <c r="AB643" s="117">
        <f t="shared" ref="AB643" si="893">SUM(AB620:AB642)</f>
        <v>0</v>
      </c>
      <c r="AC643" s="117">
        <f t="shared" ref="AC643" si="894">SUM(AC620:AC642)</f>
        <v>0</v>
      </c>
      <c r="AD643" s="117">
        <f t="shared" ref="AD643" si="895">SUM(AD620:AD642)</f>
        <v>0</v>
      </c>
      <c r="AE643" s="117">
        <f t="shared" ref="AE643" si="896">SUM(AE620:AE642)</f>
        <v>0</v>
      </c>
      <c r="AF643" s="117">
        <f t="shared" ref="AF643" si="897">SUM(AF620:AF642)</f>
        <v>0</v>
      </c>
      <c r="AG643" s="117">
        <f t="shared" ref="AG643" si="898">SUM(AG620:AG642)</f>
        <v>0</v>
      </c>
      <c r="AH643" s="117">
        <f t="shared" ref="AH643" si="899">SUM(AH620:AH642)</f>
        <v>0</v>
      </c>
      <c r="AI643" s="101" t="str">
        <f>IF(AJ643=AJ618,"ตรง","ไม่ตรง")</f>
        <v>ตรง</v>
      </c>
      <c r="AJ643" s="102">
        <f>SUM(AJ620:AJ641)</f>
        <v>0</v>
      </c>
      <c r="AK643" s="279">
        <f>SUM(AK620:AK641)</f>
        <v>0</v>
      </c>
    </row>
    <row r="645" spans="1:37" x14ac:dyDescent="0.2">
      <c r="A645" s="99">
        <v>24</v>
      </c>
      <c r="B645" s="100" t="e">
        <f>VLOOKUP(A645,'1ค่าแรงรายคน'!$A$2:$B$32,2,0)</f>
        <v>#N/A</v>
      </c>
      <c r="AI645" s="101" t="s">
        <v>120</v>
      </c>
      <c r="AJ645" s="102" t="s">
        <v>28</v>
      </c>
    </row>
    <row r="646" spans="1:37" x14ac:dyDescent="0.2">
      <c r="A646" s="381" t="s">
        <v>0</v>
      </c>
      <c r="B646" s="381" t="s">
        <v>1</v>
      </c>
      <c r="C646" s="383"/>
      <c r="D646" s="384"/>
      <c r="E646" s="384"/>
      <c r="F646" s="384"/>
      <c r="G646" s="384"/>
      <c r="H646" s="384"/>
      <c r="I646" s="384"/>
      <c r="J646" s="384"/>
      <c r="K646" s="384"/>
      <c r="L646" s="384"/>
      <c r="M646" s="384"/>
      <c r="N646" s="384"/>
      <c r="O646" s="384"/>
      <c r="P646" s="384"/>
      <c r="Q646" s="384"/>
      <c r="R646" s="384"/>
      <c r="S646" s="384"/>
      <c r="T646" s="384"/>
      <c r="U646" s="384"/>
      <c r="V646" s="384"/>
      <c r="W646" s="384"/>
      <c r="X646" s="384"/>
      <c r="Y646" s="384"/>
      <c r="Z646" s="384"/>
      <c r="AA646" s="384"/>
      <c r="AB646" s="384"/>
      <c r="AC646" s="384"/>
      <c r="AD646" s="384"/>
      <c r="AE646" s="384"/>
      <c r="AF646" s="384"/>
      <c r="AG646" s="384"/>
      <c r="AI646" s="102">
        <v>1</v>
      </c>
      <c r="AJ646" s="104">
        <f>+'1ค่าแรงรายคน'!C25</f>
        <v>0</v>
      </c>
    </row>
    <row r="647" spans="1:37" x14ac:dyDescent="0.2">
      <c r="A647" s="382"/>
      <c r="B647" s="382"/>
      <c r="C647" s="105">
        <v>1</v>
      </c>
      <c r="D647" s="105">
        <v>2</v>
      </c>
      <c r="E647" s="105">
        <v>3</v>
      </c>
      <c r="F647" s="105">
        <v>4</v>
      </c>
      <c r="G647" s="105">
        <v>5</v>
      </c>
      <c r="H647" s="105">
        <v>6</v>
      </c>
      <c r="I647" s="105">
        <v>7</v>
      </c>
      <c r="J647" s="105">
        <v>8</v>
      </c>
      <c r="K647" s="105">
        <v>9</v>
      </c>
      <c r="L647" s="105">
        <v>10</v>
      </c>
      <c r="M647" s="105">
        <v>11</v>
      </c>
      <c r="N647" s="105">
        <v>12</v>
      </c>
      <c r="O647" s="105">
        <v>13</v>
      </c>
      <c r="P647" s="105">
        <v>14</v>
      </c>
      <c r="Q647" s="105">
        <v>15</v>
      </c>
      <c r="R647" s="105">
        <v>16</v>
      </c>
      <c r="S647" s="105">
        <v>17</v>
      </c>
      <c r="T647" s="105">
        <v>18</v>
      </c>
      <c r="U647" s="105">
        <v>19</v>
      </c>
      <c r="V647" s="105">
        <v>20</v>
      </c>
      <c r="W647" s="105">
        <v>21</v>
      </c>
      <c r="X647" s="105">
        <v>22</v>
      </c>
      <c r="Y647" s="105">
        <v>23</v>
      </c>
      <c r="Z647" s="105">
        <v>24</v>
      </c>
      <c r="AA647" s="105">
        <v>25</v>
      </c>
      <c r="AB647" s="105">
        <v>26</v>
      </c>
      <c r="AC647" s="105">
        <v>27</v>
      </c>
      <c r="AD647" s="105">
        <v>28</v>
      </c>
      <c r="AE647" s="105">
        <v>29</v>
      </c>
      <c r="AF647" s="105">
        <v>30</v>
      </c>
      <c r="AG647" s="105"/>
      <c r="AH647" s="106" t="s">
        <v>29</v>
      </c>
      <c r="AI647" s="107" t="s">
        <v>30</v>
      </c>
      <c r="AJ647" s="108" t="s">
        <v>31</v>
      </c>
    </row>
    <row r="648" spans="1:37" x14ac:dyDescent="0.2">
      <c r="A648" s="6" t="s">
        <v>156</v>
      </c>
      <c r="B648" s="7" t="s">
        <v>85</v>
      </c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  <c r="AA648" s="111"/>
      <c r="AB648" s="111"/>
      <c r="AC648" s="111"/>
      <c r="AD648" s="111"/>
      <c r="AE648" s="111"/>
      <c r="AF648" s="111"/>
      <c r="AG648" s="112"/>
      <c r="AH648" s="106">
        <f t="shared" ref="AH648:AH670" si="900">SUM(C648:AG648)</f>
        <v>0</v>
      </c>
      <c r="AI648" s="107" t="str">
        <f t="shared" ref="AI648:AI669" si="901">IF(AH648=0,"",AH648/AH$671*100)</f>
        <v/>
      </c>
      <c r="AJ648" s="108" t="str">
        <f>IF(AH648=0,"",AI648*AJ$646/100)</f>
        <v/>
      </c>
      <c r="AK648" s="279" t="str">
        <f t="shared" ref="AK648:AK669" si="902">IF(AH648=0,"",AH648/AH$671)</f>
        <v/>
      </c>
    </row>
    <row r="649" spans="1:37" x14ac:dyDescent="0.2">
      <c r="A649" s="6" t="s">
        <v>160</v>
      </c>
      <c r="B649" s="7" t="s">
        <v>7</v>
      </c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  <c r="AA649" s="111"/>
      <c r="AB649" s="111"/>
      <c r="AC649" s="111"/>
      <c r="AD649" s="111"/>
      <c r="AE649" s="111"/>
      <c r="AF649" s="111"/>
      <c r="AG649" s="112"/>
      <c r="AH649" s="106">
        <f t="shared" si="900"/>
        <v>0</v>
      </c>
      <c r="AI649" s="107" t="str">
        <f t="shared" si="901"/>
        <v/>
      </c>
      <c r="AJ649" s="108" t="str">
        <f t="shared" ref="AJ649:AJ669" si="903">IF(AH649=0,"",AI649*AJ$646/100)</f>
        <v/>
      </c>
      <c r="AK649" s="279" t="str">
        <f t="shared" si="902"/>
        <v/>
      </c>
    </row>
    <row r="650" spans="1:37" x14ac:dyDescent="0.2">
      <c r="A650" s="6" t="s">
        <v>158</v>
      </c>
      <c r="B650" s="7" t="s">
        <v>181</v>
      </c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  <c r="AA650" s="111"/>
      <c r="AB650" s="111"/>
      <c r="AC650" s="111"/>
      <c r="AD650" s="111"/>
      <c r="AE650" s="111"/>
      <c r="AF650" s="111"/>
      <c r="AG650" s="112"/>
      <c r="AH650" s="106">
        <f t="shared" si="900"/>
        <v>0</v>
      </c>
      <c r="AI650" s="107" t="str">
        <f t="shared" si="901"/>
        <v/>
      </c>
      <c r="AJ650" s="108" t="str">
        <f t="shared" si="903"/>
        <v/>
      </c>
      <c r="AK650" s="279" t="str">
        <f t="shared" si="902"/>
        <v/>
      </c>
    </row>
    <row r="651" spans="1:37" x14ac:dyDescent="0.2">
      <c r="A651" s="6" t="s">
        <v>159</v>
      </c>
      <c r="B651" s="7" t="s">
        <v>8</v>
      </c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  <c r="AA651" s="111"/>
      <c r="AB651" s="111"/>
      <c r="AC651" s="111"/>
      <c r="AD651" s="111"/>
      <c r="AE651" s="111"/>
      <c r="AF651" s="111"/>
      <c r="AG651" s="112"/>
      <c r="AH651" s="106">
        <f t="shared" si="900"/>
        <v>0</v>
      </c>
      <c r="AI651" s="107" t="str">
        <f t="shared" si="901"/>
        <v/>
      </c>
      <c r="AJ651" s="108" t="str">
        <f t="shared" si="903"/>
        <v/>
      </c>
      <c r="AK651" s="279" t="str">
        <f t="shared" si="902"/>
        <v/>
      </c>
    </row>
    <row r="652" spans="1:37" x14ac:dyDescent="0.2">
      <c r="A652" s="8" t="s">
        <v>163</v>
      </c>
      <c r="B652" s="9" t="s">
        <v>183</v>
      </c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  <c r="AA652" s="111"/>
      <c r="AB652" s="111"/>
      <c r="AC652" s="111"/>
      <c r="AD652" s="111"/>
      <c r="AE652" s="111"/>
      <c r="AF652" s="111"/>
      <c r="AG652" s="112"/>
      <c r="AH652" s="106">
        <f t="shared" si="900"/>
        <v>0</v>
      </c>
      <c r="AI652" s="107" t="str">
        <f t="shared" si="901"/>
        <v/>
      </c>
      <c r="AJ652" s="108" t="str">
        <f t="shared" si="903"/>
        <v/>
      </c>
      <c r="AK652" s="279" t="str">
        <f t="shared" si="902"/>
        <v/>
      </c>
    </row>
    <row r="653" spans="1:37" x14ac:dyDescent="0.2">
      <c r="A653" s="8" t="s">
        <v>162</v>
      </c>
      <c r="B653" s="9" t="s">
        <v>89</v>
      </c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  <c r="AA653" s="111"/>
      <c r="AB653" s="111"/>
      <c r="AC653" s="111"/>
      <c r="AD653" s="111"/>
      <c r="AE653" s="111"/>
      <c r="AF653" s="111"/>
      <c r="AG653" s="112"/>
      <c r="AH653" s="106">
        <f t="shared" si="900"/>
        <v>0</v>
      </c>
      <c r="AI653" s="107" t="str">
        <f t="shared" si="901"/>
        <v/>
      </c>
      <c r="AJ653" s="108" t="str">
        <f t="shared" si="903"/>
        <v/>
      </c>
      <c r="AK653" s="279" t="str">
        <f t="shared" si="902"/>
        <v/>
      </c>
    </row>
    <row r="654" spans="1:37" x14ac:dyDescent="0.2">
      <c r="A654" s="6" t="s">
        <v>161</v>
      </c>
      <c r="B654" s="7" t="s">
        <v>182</v>
      </c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  <c r="AA654" s="111"/>
      <c r="AB654" s="111"/>
      <c r="AC654" s="111"/>
      <c r="AD654" s="111"/>
      <c r="AE654" s="111"/>
      <c r="AF654" s="111"/>
      <c r="AG654" s="112"/>
      <c r="AH654" s="106">
        <f t="shared" si="900"/>
        <v>0</v>
      </c>
      <c r="AI654" s="107" t="str">
        <f t="shared" si="901"/>
        <v/>
      </c>
      <c r="AJ654" s="108" t="str">
        <f t="shared" si="903"/>
        <v/>
      </c>
      <c r="AK654" s="279" t="str">
        <f t="shared" si="902"/>
        <v/>
      </c>
    </row>
    <row r="655" spans="1:37" x14ac:dyDescent="0.2">
      <c r="A655" s="8" t="s">
        <v>164</v>
      </c>
      <c r="B655" s="9" t="s">
        <v>91</v>
      </c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  <c r="AA655" s="111"/>
      <c r="AB655" s="111"/>
      <c r="AC655" s="111"/>
      <c r="AD655" s="111"/>
      <c r="AE655" s="111"/>
      <c r="AF655" s="111"/>
      <c r="AG655" s="112"/>
      <c r="AH655" s="106">
        <f t="shared" si="900"/>
        <v>0</v>
      </c>
      <c r="AI655" s="107" t="str">
        <f t="shared" si="901"/>
        <v/>
      </c>
      <c r="AJ655" s="108" t="str">
        <f t="shared" si="903"/>
        <v/>
      </c>
      <c r="AK655" s="279" t="str">
        <f t="shared" si="902"/>
        <v/>
      </c>
    </row>
    <row r="656" spans="1:37" x14ac:dyDescent="0.2">
      <c r="A656" s="6" t="s">
        <v>157</v>
      </c>
      <c r="B656" s="7" t="s">
        <v>180</v>
      </c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  <c r="AA656" s="111"/>
      <c r="AB656" s="111"/>
      <c r="AC656" s="111"/>
      <c r="AD656" s="111"/>
      <c r="AE656" s="111"/>
      <c r="AF656" s="111"/>
      <c r="AG656" s="112"/>
      <c r="AH656" s="106">
        <f t="shared" si="900"/>
        <v>0</v>
      </c>
      <c r="AI656" s="107" t="str">
        <f t="shared" si="901"/>
        <v/>
      </c>
      <c r="AJ656" s="108" t="str">
        <f t="shared" si="903"/>
        <v/>
      </c>
      <c r="AK656" s="279" t="str">
        <f t="shared" si="902"/>
        <v/>
      </c>
    </row>
    <row r="657" spans="1:37" x14ac:dyDescent="0.2">
      <c r="A657" s="8" t="s">
        <v>165</v>
      </c>
      <c r="B657" s="9" t="s">
        <v>184</v>
      </c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  <c r="AA657" s="111"/>
      <c r="AB657" s="111"/>
      <c r="AC657" s="111"/>
      <c r="AD657" s="111"/>
      <c r="AE657" s="111"/>
      <c r="AF657" s="111"/>
      <c r="AG657" s="112"/>
      <c r="AH657" s="106">
        <f t="shared" si="900"/>
        <v>0</v>
      </c>
      <c r="AI657" s="107" t="str">
        <f t="shared" si="901"/>
        <v/>
      </c>
      <c r="AJ657" s="108" t="str">
        <f t="shared" si="903"/>
        <v/>
      </c>
      <c r="AK657" s="279" t="str">
        <f t="shared" si="902"/>
        <v/>
      </c>
    </row>
    <row r="658" spans="1:37" x14ac:dyDescent="0.2">
      <c r="A658" s="8" t="s">
        <v>166</v>
      </c>
      <c r="B658" s="9" t="s">
        <v>185</v>
      </c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  <c r="AA658" s="111"/>
      <c r="AB658" s="111"/>
      <c r="AC658" s="111"/>
      <c r="AD658" s="111"/>
      <c r="AE658" s="111"/>
      <c r="AF658" s="111"/>
      <c r="AG658" s="112"/>
      <c r="AH658" s="106">
        <f t="shared" si="900"/>
        <v>0</v>
      </c>
      <c r="AI658" s="107" t="str">
        <f t="shared" si="901"/>
        <v/>
      </c>
      <c r="AJ658" s="108" t="str">
        <f t="shared" si="903"/>
        <v/>
      </c>
      <c r="AK658" s="279" t="str">
        <f t="shared" si="902"/>
        <v/>
      </c>
    </row>
    <row r="659" spans="1:37" x14ac:dyDescent="0.2">
      <c r="A659" s="8" t="s">
        <v>171</v>
      </c>
      <c r="B659" s="9" t="s">
        <v>190</v>
      </c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  <c r="AA659" s="111"/>
      <c r="AB659" s="111"/>
      <c r="AC659" s="111"/>
      <c r="AD659" s="111"/>
      <c r="AE659" s="111"/>
      <c r="AF659" s="111"/>
      <c r="AG659" s="112"/>
      <c r="AH659" s="106">
        <f t="shared" si="900"/>
        <v>0</v>
      </c>
      <c r="AI659" s="107" t="str">
        <f t="shared" si="901"/>
        <v/>
      </c>
      <c r="AJ659" s="108" t="str">
        <f t="shared" si="903"/>
        <v/>
      </c>
      <c r="AK659" s="279" t="str">
        <f t="shared" si="902"/>
        <v/>
      </c>
    </row>
    <row r="660" spans="1:37" x14ac:dyDescent="0.2">
      <c r="A660" s="8" t="s">
        <v>167</v>
      </c>
      <c r="B660" s="9" t="s">
        <v>186</v>
      </c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  <c r="AA660" s="111"/>
      <c r="AB660" s="111"/>
      <c r="AC660" s="111"/>
      <c r="AD660" s="111"/>
      <c r="AE660" s="111"/>
      <c r="AF660" s="111"/>
      <c r="AG660" s="112"/>
      <c r="AH660" s="106">
        <f t="shared" si="900"/>
        <v>0</v>
      </c>
      <c r="AI660" s="107" t="str">
        <f t="shared" si="901"/>
        <v/>
      </c>
      <c r="AJ660" s="108" t="str">
        <f t="shared" si="903"/>
        <v/>
      </c>
      <c r="AK660" s="279" t="str">
        <f t="shared" si="902"/>
        <v/>
      </c>
    </row>
    <row r="661" spans="1:37" x14ac:dyDescent="0.2">
      <c r="A661" s="8" t="s">
        <v>168</v>
      </c>
      <c r="B661" s="9" t="s">
        <v>187</v>
      </c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  <c r="AB661" s="111"/>
      <c r="AC661" s="111"/>
      <c r="AD661" s="111"/>
      <c r="AE661" s="111"/>
      <c r="AF661" s="111"/>
      <c r="AG661" s="112"/>
      <c r="AH661" s="106">
        <f t="shared" si="900"/>
        <v>0</v>
      </c>
      <c r="AI661" s="107" t="str">
        <f t="shared" si="901"/>
        <v/>
      </c>
      <c r="AJ661" s="108" t="str">
        <f t="shared" si="903"/>
        <v/>
      </c>
      <c r="AK661" s="279" t="str">
        <f t="shared" si="902"/>
        <v/>
      </c>
    </row>
    <row r="662" spans="1:37" x14ac:dyDescent="0.2">
      <c r="A662" s="8" t="s">
        <v>169</v>
      </c>
      <c r="B662" s="9" t="s">
        <v>188</v>
      </c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  <c r="AB662" s="111"/>
      <c r="AC662" s="111"/>
      <c r="AD662" s="111"/>
      <c r="AE662" s="111"/>
      <c r="AF662" s="111"/>
      <c r="AG662" s="112"/>
      <c r="AH662" s="106">
        <f t="shared" si="900"/>
        <v>0</v>
      </c>
      <c r="AI662" s="107" t="str">
        <f t="shared" si="901"/>
        <v/>
      </c>
      <c r="AJ662" s="108" t="str">
        <f t="shared" si="903"/>
        <v/>
      </c>
      <c r="AK662" s="279" t="str">
        <f t="shared" si="902"/>
        <v/>
      </c>
    </row>
    <row r="663" spans="1:37" x14ac:dyDescent="0.2">
      <c r="A663" s="8" t="s">
        <v>170</v>
      </c>
      <c r="B663" s="9" t="s">
        <v>189</v>
      </c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  <c r="AB663" s="111"/>
      <c r="AC663" s="111"/>
      <c r="AD663" s="111"/>
      <c r="AE663" s="111"/>
      <c r="AF663" s="111"/>
      <c r="AG663" s="112"/>
      <c r="AH663" s="106">
        <f t="shared" si="900"/>
        <v>0</v>
      </c>
      <c r="AI663" s="107" t="str">
        <f t="shared" si="901"/>
        <v/>
      </c>
      <c r="AJ663" s="108" t="str">
        <f t="shared" si="903"/>
        <v/>
      </c>
      <c r="AK663" s="279" t="str">
        <f t="shared" si="902"/>
        <v/>
      </c>
    </row>
    <row r="664" spans="1:37" x14ac:dyDescent="0.2">
      <c r="A664" s="8" t="s">
        <v>173</v>
      </c>
      <c r="B664" s="10" t="s">
        <v>192</v>
      </c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  <c r="AB664" s="111"/>
      <c r="AC664" s="111"/>
      <c r="AD664" s="111"/>
      <c r="AE664" s="111"/>
      <c r="AF664" s="111"/>
      <c r="AG664" s="112"/>
      <c r="AH664" s="106">
        <f t="shared" si="900"/>
        <v>0</v>
      </c>
      <c r="AI664" s="107" t="str">
        <f t="shared" si="901"/>
        <v/>
      </c>
      <c r="AJ664" s="108" t="str">
        <f t="shared" si="903"/>
        <v/>
      </c>
      <c r="AK664" s="279" t="str">
        <f t="shared" si="902"/>
        <v/>
      </c>
    </row>
    <row r="665" spans="1:37" x14ac:dyDescent="0.2">
      <c r="A665" s="8" t="s">
        <v>172</v>
      </c>
      <c r="B665" s="9" t="s">
        <v>191</v>
      </c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  <c r="AA665" s="111"/>
      <c r="AB665" s="111"/>
      <c r="AC665" s="111"/>
      <c r="AD665" s="111"/>
      <c r="AE665" s="111"/>
      <c r="AF665" s="111"/>
      <c r="AG665" s="112"/>
      <c r="AH665" s="106">
        <f t="shared" si="900"/>
        <v>0</v>
      </c>
      <c r="AI665" s="107" t="str">
        <f t="shared" si="901"/>
        <v/>
      </c>
      <c r="AJ665" s="108" t="str">
        <f t="shared" si="903"/>
        <v/>
      </c>
      <c r="AK665" s="279" t="str">
        <f t="shared" si="902"/>
        <v/>
      </c>
    </row>
    <row r="666" spans="1:37" x14ac:dyDescent="0.2">
      <c r="A666" s="8" t="s">
        <v>174</v>
      </c>
      <c r="B666" s="10" t="s">
        <v>193</v>
      </c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  <c r="AA666" s="111"/>
      <c r="AB666" s="111"/>
      <c r="AC666" s="111"/>
      <c r="AD666" s="111"/>
      <c r="AE666" s="111"/>
      <c r="AF666" s="111"/>
      <c r="AG666" s="112"/>
      <c r="AH666" s="106">
        <f t="shared" si="900"/>
        <v>0</v>
      </c>
      <c r="AI666" s="107" t="str">
        <f t="shared" si="901"/>
        <v/>
      </c>
      <c r="AJ666" s="108" t="str">
        <f t="shared" si="903"/>
        <v/>
      </c>
      <c r="AK666" s="279" t="str">
        <f t="shared" si="902"/>
        <v/>
      </c>
    </row>
    <row r="667" spans="1:37" x14ac:dyDescent="0.2">
      <c r="A667" s="8" t="s">
        <v>175</v>
      </c>
      <c r="B667" s="10" t="s">
        <v>194</v>
      </c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  <c r="AA667" s="111"/>
      <c r="AB667" s="111"/>
      <c r="AC667" s="111"/>
      <c r="AD667" s="111"/>
      <c r="AE667" s="111"/>
      <c r="AF667" s="111"/>
      <c r="AG667" s="112"/>
      <c r="AH667" s="106">
        <f t="shared" si="900"/>
        <v>0</v>
      </c>
      <c r="AI667" s="107" t="str">
        <f t="shared" si="901"/>
        <v/>
      </c>
      <c r="AJ667" s="108" t="str">
        <f t="shared" si="903"/>
        <v/>
      </c>
      <c r="AK667" s="279" t="str">
        <f t="shared" si="902"/>
        <v/>
      </c>
    </row>
    <row r="668" spans="1:37" x14ac:dyDescent="0.2">
      <c r="A668" s="8" t="s">
        <v>176</v>
      </c>
      <c r="B668" s="10" t="s">
        <v>195</v>
      </c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  <c r="AA668" s="111"/>
      <c r="AB668" s="111"/>
      <c r="AC668" s="111"/>
      <c r="AD668" s="111"/>
      <c r="AE668" s="111"/>
      <c r="AF668" s="111"/>
      <c r="AG668" s="112"/>
      <c r="AH668" s="106">
        <f t="shared" si="900"/>
        <v>0</v>
      </c>
      <c r="AI668" s="107" t="str">
        <f t="shared" si="901"/>
        <v/>
      </c>
      <c r="AJ668" s="108" t="str">
        <f t="shared" si="903"/>
        <v/>
      </c>
      <c r="AK668" s="279" t="str">
        <f t="shared" si="902"/>
        <v/>
      </c>
    </row>
    <row r="669" spans="1:37" x14ac:dyDescent="0.2">
      <c r="A669" s="8" t="s">
        <v>178</v>
      </c>
      <c r="B669" s="10" t="s">
        <v>179</v>
      </c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  <c r="Z669" s="111"/>
      <c r="AA669" s="111"/>
      <c r="AB669" s="111"/>
      <c r="AC669" s="111"/>
      <c r="AD669" s="111"/>
      <c r="AE669" s="111"/>
      <c r="AF669" s="111"/>
      <c r="AG669" s="112"/>
      <c r="AH669" s="106">
        <f t="shared" si="900"/>
        <v>0</v>
      </c>
      <c r="AI669" s="107" t="str">
        <f t="shared" si="901"/>
        <v/>
      </c>
      <c r="AJ669" s="108" t="str">
        <f t="shared" si="903"/>
        <v/>
      </c>
      <c r="AK669" s="279" t="str">
        <f t="shared" si="902"/>
        <v/>
      </c>
    </row>
    <row r="670" spans="1:37" x14ac:dyDescent="0.2">
      <c r="A670" s="8" t="s">
        <v>177</v>
      </c>
      <c r="B670" s="10" t="s">
        <v>196</v>
      </c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  <c r="Z670" s="111"/>
      <c r="AA670" s="111"/>
      <c r="AB670" s="111"/>
      <c r="AC670" s="111"/>
      <c r="AD670" s="111"/>
      <c r="AE670" s="111"/>
      <c r="AF670" s="111"/>
      <c r="AG670" s="114"/>
      <c r="AH670" s="106">
        <f t="shared" si="900"/>
        <v>0</v>
      </c>
      <c r="AI670" s="107" t="str">
        <f t="shared" ref="AI670" si="904">IF(AH670=0,"",AH670/AH$671*100)</f>
        <v/>
      </c>
      <c r="AJ670" s="108" t="str">
        <f t="shared" ref="AJ670" si="905">IF(AH670=0,"",AI670*AJ$646/100)</f>
        <v/>
      </c>
      <c r="AK670" s="279" t="str">
        <f t="shared" ref="AK670" si="906">IF(AH670=0,"",AH670/AH$671)</f>
        <v/>
      </c>
    </row>
    <row r="671" spans="1:37" x14ac:dyDescent="0.2">
      <c r="A671" s="31"/>
      <c r="B671" s="32" t="s">
        <v>29</v>
      </c>
      <c r="C671" s="117">
        <f>SUM(C648:C670)</f>
        <v>0</v>
      </c>
      <c r="D671" s="117">
        <f t="shared" ref="D671" si="907">SUM(D648:D670)</f>
        <v>0</v>
      </c>
      <c r="E671" s="117">
        <f t="shared" ref="E671" si="908">SUM(E648:E670)</f>
        <v>0</v>
      </c>
      <c r="F671" s="117">
        <f t="shared" ref="F671" si="909">SUM(F648:F670)</f>
        <v>0</v>
      </c>
      <c r="G671" s="117">
        <f t="shared" ref="G671" si="910">SUM(G648:G670)</f>
        <v>0</v>
      </c>
      <c r="H671" s="117">
        <f t="shared" ref="H671" si="911">SUM(H648:H670)</f>
        <v>0</v>
      </c>
      <c r="I671" s="117">
        <f t="shared" ref="I671" si="912">SUM(I648:I670)</f>
        <v>0</v>
      </c>
      <c r="J671" s="117">
        <f t="shared" ref="J671" si="913">SUM(J648:J670)</f>
        <v>0</v>
      </c>
      <c r="K671" s="117">
        <f t="shared" ref="K671" si="914">SUM(K648:K670)</f>
        <v>0</v>
      </c>
      <c r="L671" s="117">
        <f t="shared" ref="L671" si="915">SUM(L648:L670)</f>
        <v>0</v>
      </c>
      <c r="M671" s="117">
        <f t="shared" ref="M671" si="916">SUM(M648:M670)</f>
        <v>0</v>
      </c>
      <c r="N671" s="117">
        <f t="shared" ref="N671" si="917">SUM(N648:N670)</f>
        <v>0</v>
      </c>
      <c r="O671" s="117">
        <f t="shared" ref="O671" si="918">SUM(O648:O670)</f>
        <v>0</v>
      </c>
      <c r="P671" s="117">
        <f t="shared" ref="P671" si="919">SUM(P648:P670)</f>
        <v>0</v>
      </c>
      <c r="Q671" s="117">
        <f t="shared" ref="Q671" si="920">SUM(Q648:Q670)</f>
        <v>0</v>
      </c>
      <c r="R671" s="117">
        <f t="shared" ref="R671" si="921">SUM(R648:R670)</f>
        <v>0</v>
      </c>
      <c r="S671" s="117">
        <f t="shared" ref="S671" si="922">SUM(S648:S670)</f>
        <v>0</v>
      </c>
      <c r="T671" s="117">
        <f t="shared" ref="T671" si="923">SUM(T648:T670)</f>
        <v>0</v>
      </c>
      <c r="U671" s="117">
        <f t="shared" ref="U671" si="924">SUM(U648:U670)</f>
        <v>0</v>
      </c>
      <c r="V671" s="117">
        <f t="shared" ref="V671" si="925">SUM(V648:V670)</f>
        <v>0</v>
      </c>
      <c r="W671" s="117">
        <f t="shared" ref="W671" si="926">SUM(W648:W670)</f>
        <v>0</v>
      </c>
      <c r="X671" s="117">
        <f t="shared" ref="X671" si="927">SUM(X648:X670)</f>
        <v>0</v>
      </c>
      <c r="Y671" s="117">
        <f t="shared" ref="Y671" si="928">SUM(Y648:Y670)</f>
        <v>0</v>
      </c>
      <c r="Z671" s="117">
        <f t="shared" ref="Z671" si="929">SUM(Z648:Z670)</f>
        <v>0</v>
      </c>
      <c r="AA671" s="117">
        <f t="shared" ref="AA671" si="930">SUM(AA648:AA670)</f>
        <v>0</v>
      </c>
      <c r="AB671" s="117">
        <f t="shared" ref="AB671" si="931">SUM(AB648:AB670)</f>
        <v>0</v>
      </c>
      <c r="AC671" s="117">
        <f t="shared" ref="AC671" si="932">SUM(AC648:AC670)</f>
        <v>0</v>
      </c>
      <c r="AD671" s="117">
        <f t="shared" ref="AD671" si="933">SUM(AD648:AD670)</f>
        <v>0</v>
      </c>
      <c r="AE671" s="117">
        <f t="shared" ref="AE671" si="934">SUM(AE648:AE670)</f>
        <v>0</v>
      </c>
      <c r="AF671" s="117">
        <f t="shared" ref="AF671" si="935">SUM(AF648:AF670)</f>
        <v>0</v>
      </c>
      <c r="AG671" s="117">
        <f t="shared" ref="AG671" si="936">SUM(AG648:AG670)</f>
        <v>0</v>
      </c>
      <c r="AH671" s="117">
        <f t="shared" ref="AH671" si="937">SUM(AH648:AH670)</f>
        <v>0</v>
      </c>
      <c r="AI671" s="101" t="str">
        <f>IF(AJ671=AJ646,"ตรง","ไม่ตรง")</f>
        <v>ตรง</v>
      </c>
      <c r="AJ671" s="102">
        <f>SUM(AJ648:AJ669)</f>
        <v>0</v>
      </c>
      <c r="AK671" s="279">
        <f>SUM(AK648:AK669)</f>
        <v>0</v>
      </c>
    </row>
    <row r="673" spans="1:37" x14ac:dyDescent="0.2">
      <c r="A673" s="99">
        <v>25</v>
      </c>
      <c r="B673" s="100" t="e">
        <f>VLOOKUP(A673,'1ค่าแรงรายคน'!$A$2:$B$32,2,0)</f>
        <v>#N/A</v>
      </c>
      <c r="AI673" s="101" t="s">
        <v>121</v>
      </c>
      <c r="AJ673" s="102" t="s">
        <v>28</v>
      </c>
    </row>
    <row r="674" spans="1:37" x14ac:dyDescent="0.2">
      <c r="A674" s="381" t="s">
        <v>0</v>
      </c>
      <c r="B674" s="381" t="s">
        <v>1</v>
      </c>
      <c r="C674" s="383"/>
      <c r="D674" s="384"/>
      <c r="E674" s="384"/>
      <c r="F674" s="384"/>
      <c r="G674" s="384"/>
      <c r="H674" s="384"/>
      <c r="I674" s="384"/>
      <c r="J674" s="384"/>
      <c r="K674" s="384"/>
      <c r="L674" s="384"/>
      <c r="M674" s="384"/>
      <c r="N674" s="384"/>
      <c r="O674" s="384"/>
      <c r="P674" s="384"/>
      <c r="Q674" s="384"/>
      <c r="R674" s="384"/>
      <c r="S674" s="384"/>
      <c r="T674" s="384"/>
      <c r="U674" s="384"/>
      <c r="V674" s="384"/>
      <c r="W674" s="384"/>
      <c r="X674" s="384"/>
      <c r="Y674" s="384"/>
      <c r="Z674" s="384"/>
      <c r="AA674" s="384"/>
      <c r="AB674" s="384"/>
      <c r="AC674" s="384"/>
      <c r="AD674" s="384"/>
      <c r="AE674" s="384"/>
      <c r="AF674" s="384"/>
      <c r="AG674" s="384"/>
      <c r="AI674" s="102">
        <v>1</v>
      </c>
      <c r="AJ674" s="104">
        <f>+'1ค่าแรงรายคน'!C26</f>
        <v>0</v>
      </c>
    </row>
    <row r="675" spans="1:37" x14ac:dyDescent="0.2">
      <c r="A675" s="382"/>
      <c r="B675" s="382"/>
      <c r="C675" s="105">
        <v>1</v>
      </c>
      <c r="D675" s="105">
        <v>2</v>
      </c>
      <c r="E675" s="105">
        <v>3</v>
      </c>
      <c r="F675" s="105">
        <v>4</v>
      </c>
      <c r="G675" s="105">
        <v>5</v>
      </c>
      <c r="H675" s="105">
        <v>6</v>
      </c>
      <c r="I675" s="105">
        <v>7</v>
      </c>
      <c r="J675" s="105">
        <v>8</v>
      </c>
      <c r="K675" s="105">
        <v>9</v>
      </c>
      <c r="L675" s="105">
        <v>10</v>
      </c>
      <c r="M675" s="105">
        <v>11</v>
      </c>
      <c r="N675" s="105">
        <v>12</v>
      </c>
      <c r="O675" s="105">
        <v>13</v>
      </c>
      <c r="P675" s="105">
        <v>14</v>
      </c>
      <c r="Q675" s="105">
        <v>15</v>
      </c>
      <c r="R675" s="105">
        <v>16</v>
      </c>
      <c r="S675" s="105">
        <v>17</v>
      </c>
      <c r="T675" s="105">
        <v>18</v>
      </c>
      <c r="U675" s="105">
        <v>19</v>
      </c>
      <c r="V675" s="105">
        <v>20</v>
      </c>
      <c r="W675" s="105">
        <v>21</v>
      </c>
      <c r="X675" s="105">
        <v>22</v>
      </c>
      <c r="Y675" s="105">
        <v>23</v>
      </c>
      <c r="Z675" s="105">
        <v>24</v>
      </c>
      <c r="AA675" s="105">
        <v>25</v>
      </c>
      <c r="AB675" s="105">
        <v>26</v>
      </c>
      <c r="AC675" s="105">
        <v>27</v>
      </c>
      <c r="AD675" s="105">
        <v>28</v>
      </c>
      <c r="AE675" s="105">
        <v>29</v>
      </c>
      <c r="AF675" s="105">
        <v>30</v>
      </c>
      <c r="AG675" s="105"/>
      <c r="AH675" s="106" t="s">
        <v>29</v>
      </c>
      <c r="AI675" s="107" t="s">
        <v>30</v>
      </c>
      <c r="AJ675" s="108" t="s">
        <v>31</v>
      </c>
    </row>
    <row r="676" spans="1:37" x14ac:dyDescent="0.2">
      <c r="A676" s="6" t="s">
        <v>156</v>
      </c>
      <c r="B676" s="7" t="s">
        <v>85</v>
      </c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  <c r="Z676" s="111"/>
      <c r="AA676" s="111"/>
      <c r="AB676" s="111"/>
      <c r="AC676" s="111"/>
      <c r="AD676" s="111"/>
      <c r="AE676" s="111"/>
      <c r="AF676" s="111"/>
      <c r="AG676" s="112"/>
      <c r="AH676" s="106">
        <f t="shared" ref="AH676:AH698" si="938">SUM(C676:AG676)</f>
        <v>0</v>
      </c>
      <c r="AI676" s="107" t="str">
        <f t="shared" ref="AI676:AI697" si="939">IF(AH676=0,"",AH676/AH$699*100)</f>
        <v/>
      </c>
      <c r="AJ676" s="108" t="str">
        <f>IF(AH676=0,"",AI676*AJ$674/100)</f>
        <v/>
      </c>
      <c r="AK676" s="279" t="str">
        <f t="shared" ref="AK676:AK697" si="940">IF(AH676=0,"",AH676/AH$699)</f>
        <v/>
      </c>
    </row>
    <row r="677" spans="1:37" x14ac:dyDescent="0.2">
      <c r="A677" s="6" t="s">
        <v>160</v>
      </c>
      <c r="B677" s="7" t="s">
        <v>7</v>
      </c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  <c r="Z677" s="111"/>
      <c r="AA677" s="111"/>
      <c r="AB677" s="111"/>
      <c r="AC677" s="111"/>
      <c r="AD677" s="111"/>
      <c r="AE677" s="111"/>
      <c r="AF677" s="111"/>
      <c r="AG677" s="112"/>
      <c r="AH677" s="106">
        <f t="shared" si="938"/>
        <v>0</v>
      </c>
      <c r="AI677" s="107" t="str">
        <f t="shared" si="939"/>
        <v/>
      </c>
      <c r="AJ677" s="108" t="str">
        <f t="shared" ref="AJ677:AJ697" si="941">IF(AH677=0,"",AI677*AJ$674/100)</f>
        <v/>
      </c>
      <c r="AK677" s="279" t="str">
        <f t="shared" si="940"/>
        <v/>
      </c>
    </row>
    <row r="678" spans="1:37" x14ac:dyDescent="0.2">
      <c r="A678" s="6" t="s">
        <v>158</v>
      </c>
      <c r="B678" s="7" t="s">
        <v>181</v>
      </c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  <c r="Z678" s="111"/>
      <c r="AA678" s="111"/>
      <c r="AB678" s="111"/>
      <c r="AC678" s="111"/>
      <c r="AD678" s="111"/>
      <c r="AE678" s="111"/>
      <c r="AF678" s="111"/>
      <c r="AG678" s="112"/>
      <c r="AH678" s="106">
        <f t="shared" si="938"/>
        <v>0</v>
      </c>
      <c r="AI678" s="107" t="str">
        <f t="shared" si="939"/>
        <v/>
      </c>
      <c r="AJ678" s="108" t="str">
        <f t="shared" si="941"/>
        <v/>
      </c>
      <c r="AK678" s="279" t="str">
        <f t="shared" si="940"/>
        <v/>
      </c>
    </row>
    <row r="679" spans="1:37" x14ac:dyDescent="0.2">
      <c r="A679" s="6" t="s">
        <v>159</v>
      </c>
      <c r="B679" s="7" t="s">
        <v>8</v>
      </c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  <c r="Z679" s="111"/>
      <c r="AA679" s="111"/>
      <c r="AB679" s="111"/>
      <c r="AC679" s="111"/>
      <c r="AD679" s="111"/>
      <c r="AE679" s="111"/>
      <c r="AF679" s="111"/>
      <c r="AG679" s="112"/>
      <c r="AH679" s="106">
        <f t="shared" si="938"/>
        <v>0</v>
      </c>
      <c r="AI679" s="107" t="str">
        <f t="shared" si="939"/>
        <v/>
      </c>
      <c r="AJ679" s="108" t="str">
        <f t="shared" si="941"/>
        <v/>
      </c>
      <c r="AK679" s="279" t="str">
        <f t="shared" si="940"/>
        <v/>
      </c>
    </row>
    <row r="680" spans="1:37" x14ac:dyDescent="0.2">
      <c r="A680" s="8" t="s">
        <v>163</v>
      </c>
      <c r="B680" s="9" t="s">
        <v>183</v>
      </c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  <c r="Z680" s="111"/>
      <c r="AA680" s="111"/>
      <c r="AB680" s="111"/>
      <c r="AC680" s="111"/>
      <c r="AD680" s="111"/>
      <c r="AE680" s="111"/>
      <c r="AF680" s="111"/>
      <c r="AG680" s="112"/>
      <c r="AH680" s="106">
        <f t="shared" si="938"/>
        <v>0</v>
      </c>
      <c r="AI680" s="107" t="str">
        <f t="shared" si="939"/>
        <v/>
      </c>
      <c r="AJ680" s="108" t="str">
        <f t="shared" si="941"/>
        <v/>
      </c>
      <c r="AK680" s="279" t="str">
        <f t="shared" si="940"/>
        <v/>
      </c>
    </row>
    <row r="681" spans="1:37" x14ac:dyDescent="0.2">
      <c r="A681" s="8" t="s">
        <v>162</v>
      </c>
      <c r="B681" s="9" t="s">
        <v>89</v>
      </c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  <c r="Z681" s="111"/>
      <c r="AA681" s="111"/>
      <c r="AB681" s="111"/>
      <c r="AC681" s="111"/>
      <c r="AD681" s="111"/>
      <c r="AE681" s="111"/>
      <c r="AF681" s="111"/>
      <c r="AG681" s="112"/>
      <c r="AH681" s="106">
        <f t="shared" si="938"/>
        <v>0</v>
      </c>
      <c r="AI681" s="107" t="str">
        <f t="shared" si="939"/>
        <v/>
      </c>
      <c r="AJ681" s="108" t="str">
        <f t="shared" si="941"/>
        <v/>
      </c>
      <c r="AK681" s="279" t="str">
        <f t="shared" si="940"/>
        <v/>
      </c>
    </row>
    <row r="682" spans="1:37" x14ac:dyDescent="0.2">
      <c r="A682" s="6" t="s">
        <v>161</v>
      </c>
      <c r="B682" s="7" t="s">
        <v>182</v>
      </c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  <c r="Z682" s="111"/>
      <c r="AA682" s="111"/>
      <c r="AB682" s="111"/>
      <c r="AC682" s="111"/>
      <c r="AD682" s="111"/>
      <c r="AE682" s="111"/>
      <c r="AF682" s="111"/>
      <c r="AG682" s="112"/>
      <c r="AH682" s="106">
        <f t="shared" si="938"/>
        <v>0</v>
      </c>
      <c r="AI682" s="107" t="str">
        <f t="shared" si="939"/>
        <v/>
      </c>
      <c r="AJ682" s="108" t="str">
        <f t="shared" si="941"/>
        <v/>
      </c>
      <c r="AK682" s="279" t="str">
        <f t="shared" si="940"/>
        <v/>
      </c>
    </row>
    <row r="683" spans="1:37" x14ac:dyDescent="0.2">
      <c r="A683" s="8" t="s">
        <v>164</v>
      </c>
      <c r="B683" s="9" t="s">
        <v>91</v>
      </c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  <c r="Z683" s="111"/>
      <c r="AA683" s="111"/>
      <c r="AB683" s="111"/>
      <c r="AC683" s="111"/>
      <c r="AD683" s="111"/>
      <c r="AE683" s="111"/>
      <c r="AF683" s="111"/>
      <c r="AG683" s="112"/>
      <c r="AH683" s="106">
        <f t="shared" si="938"/>
        <v>0</v>
      </c>
      <c r="AI683" s="107" t="str">
        <f t="shared" si="939"/>
        <v/>
      </c>
      <c r="AJ683" s="108" t="str">
        <f t="shared" si="941"/>
        <v/>
      </c>
      <c r="AK683" s="279" t="str">
        <f t="shared" si="940"/>
        <v/>
      </c>
    </row>
    <row r="684" spans="1:37" x14ac:dyDescent="0.2">
      <c r="A684" s="6" t="s">
        <v>157</v>
      </c>
      <c r="B684" s="7" t="s">
        <v>180</v>
      </c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  <c r="Z684" s="111"/>
      <c r="AA684" s="111"/>
      <c r="AB684" s="111"/>
      <c r="AC684" s="111"/>
      <c r="AD684" s="111"/>
      <c r="AE684" s="111"/>
      <c r="AF684" s="111"/>
      <c r="AG684" s="112"/>
      <c r="AH684" s="106">
        <f t="shared" si="938"/>
        <v>0</v>
      </c>
      <c r="AI684" s="107" t="str">
        <f t="shared" si="939"/>
        <v/>
      </c>
      <c r="AJ684" s="108" t="str">
        <f t="shared" si="941"/>
        <v/>
      </c>
      <c r="AK684" s="279" t="str">
        <f t="shared" si="940"/>
        <v/>
      </c>
    </row>
    <row r="685" spans="1:37" x14ac:dyDescent="0.2">
      <c r="A685" s="8" t="s">
        <v>165</v>
      </c>
      <c r="B685" s="9" t="s">
        <v>184</v>
      </c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  <c r="Z685" s="111"/>
      <c r="AA685" s="111"/>
      <c r="AB685" s="111"/>
      <c r="AC685" s="111"/>
      <c r="AD685" s="111"/>
      <c r="AE685" s="111"/>
      <c r="AF685" s="111"/>
      <c r="AG685" s="112"/>
      <c r="AH685" s="106">
        <f t="shared" si="938"/>
        <v>0</v>
      </c>
      <c r="AI685" s="107" t="str">
        <f t="shared" si="939"/>
        <v/>
      </c>
      <c r="AJ685" s="108" t="str">
        <f t="shared" si="941"/>
        <v/>
      </c>
      <c r="AK685" s="279" t="str">
        <f t="shared" si="940"/>
        <v/>
      </c>
    </row>
    <row r="686" spans="1:37" x14ac:dyDescent="0.2">
      <c r="A686" s="8" t="s">
        <v>166</v>
      </c>
      <c r="B686" s="9" t="s">
        <v>185</v>
      </c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  <c r="Z686" s="111"/>
      <c r="AA686" s="111"/>
      <c r="AB686" s="111"/>
      <c r="AC686" s="111"/>
      <c r="AD686" s="111"/>
      <c r="AE686" s="111"/>
      <c r="AF686" s="111"/>
      <c r="AG686" s="112"/>
      <c r="AH686" s="106">
        <f t="shared" si="938"/>
        <v>0</v>
      </c>
      <c r="AI686" s="107" t="str">
        <f t="shared" si="939"/>
        <v/>
      </c>
      <c r="AJ686" s="108" t="str">
        <f t="shared" si="941"/>
        <v/>
      </c>
      <c r="AK686" s="279" t="str">
        <f t="shared" si="940"/>
        <v/>
      </c>
    </row>
    <row r="687" spans="1:37" x14ac:dyDescent="0.2">
      <c r="A687" s="8" t="s">
        <v>171</v>
      </c>
      <c r="B687" s="9" t="s">
        <v>190</v>
      </c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  <c r="Z687" s="111"/>
      <c r="AA687" s="111"/>
      <c r="AB687" s="111"/>
      <c r="AC687" s="111"/>
      <c r="AD687" s="111"/>
      <c r="AE687" s="111"/>
      <c r="AF687" s="111"/>
      <c r="AG687" s="112"/>
      <c r="AH687" s="106">
        <f t="shared" si="938"/>
        <v>0</v>
      </c>
      <c r="AI687" s="107" t="str">
        <f t="shared" si="939"/>
        <v/>
      </c>
      <c r="AJ687" s="108" t="str">
        <f t="shared" si="941"/>
        <v/>
      </c>
      <c r="AK687" s="279" t="str">
        <f t="shared" si="940"/>
        <v/>
      </c>
    </row>
    <row r="688" spans="1:37" x14ac:dyDescent="0.2">
      <c r="A688" s="8" t="s">
        <v>167</v>
      </c>
      <c r="B688" s="9" t="s">
        <v>186</v>
      </c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  <c r="Z688" s="111"/>
      <c r="AA688" s="111"/>
      <c r="AB688" s="111"/>
      <c r="AC688" s="111"/>
      <c r="AD688" s="111"/>
      <c r="AE688" s="111"/>
      <c r="AF688" s="111"/>
      <c r="AG688" s="112"/>
      <c r="AH688" s="106">
        <f t="shared" si="938"/>
        <v>0</v>
      </c>
      <c r="AI688" s="107" t="str">
        <f t="shared" si="939"/>
        <v/>
      </c>
      <c r="AJ688" s="108" t="str">
        <f t="shared" si="941"/>
        <v/>
      </c>
      <c r="AK688" s="279" t="str">
        <f t="shared" si="940"/>
        <v/>
      </c>
    </row>
    <row r="689" spans="1:37" x14ac:dyDescent="0.2">
      <c r="A689" s="8" t="s">
        <v>168</v>
      </c>
      <c r="B689" s="9" t="s">
        <v>187</v>
      </c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  <c r="Z689" s="111"/>
      <c r="AA689" s="111"/>
      <c r="AB689" s="111"/>
      <c r="AC689" s="111"/>
      <c r="AD689" s="111"/>
      <c r="AE689" s="111"/>
      <c r="AF689" s="111"/>
      <c r="AG689" s="112"/>
      <c r="AH689" s="106">
        <f t="shared" si="938"/>
        <v>0</v>
      </c>
      <c r="AI689" s="107" t="str">
        <f t="shared" si="939"/>
        <v/>
      </c>
      <c r="AJ689" s="108" t="str">
        <f t="shared" si="941"/>
        <v/>
      </c>
      <c r="AK689" s="279" t="str">
        <f t="shared" si="940"/>
        <v/>
      </c>
    </row>
    <row r="690" spans="1:37" x14ac:dyDescent="0.2">
      <c r="A690" s="8" t="s">
        <v>169</v>
      </c>
      <c r="B690" s="9" t="s">
        <v>188</v>
      </c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  <c r="Z690" s="111"/>
      <c r="AA690" s="111"/>
      <c r="AB690" s="111"/>
      <c r="AC690" s="111"/>
      <c r="AD690" s="111"/>
      <c r="AE690" s="111"/>
      <c r="AF690" s="111"/>
      <c r="AG690" s="112"/>
      <c r="AH690" s="106">
        <f t="shared" si="938"/>
        <v>0</v>
      </c>
      <c r="AI690" s="107" t="str">
        <f t="shared" si="939"/>
        <v/>
      </c>
      <c r="AJ690" s="108" t="str">
        <f t="shared" si="941"/>
        <v/>
      </c>
      <c r="AK690" s="279" t="str">
        <f t="shared" si="940"/>
        <v/>
      </c>
    </row>
    <row r="691" spans="1:37" x14ac:dyDescent="0.2">
      <c r="A691" s="8" t="s">
        <v>170</v>
      </c>
      <c r="B691" s="9" t="s">
        <v>189</v>
      </c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  <c r="Z691" s="111"/>
      <c r="AA691" s="111"/>
      <c r="AB691" s="111"/>
      <c r="AC691" s="111"/>
      <c r="AD691" s="111"/>
      <c r="AE691" s="111"/>
      <c r="AF691" s="111"/>
      <c r="AG691" s="112"/>
      <c r="AH691" s="106">
        <f t="shared" si="938"/>
        <v>0</v>
      </c>
      <c r="AI691" s="107" t="str">
        <f t="shared" si="939"/>
        <v/>
      </c>
      <c r="AJ691" s="108" t="str">
        <f t="shared" si="941"/>
        <v/>
      </c>
      <c r="AK691" s="279" t="str">
        <f t="shared" si="940"/>
        <v/>
      </c>
    </row>
    <row r="692" spans="1:37" x14ac:dyDescent="0.2">
      <c r="A692" s="8" t="s">
        <v>173</v>
      </c>
      <c r="B692" s="10" t="s">
        <v>192</v>
      </c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  <c r="Z692" s="111"/>
      <c r="AA692" s="111"/>
      <c r="AB692" s="111"/>
      <c r="AC692" s="111"/>
      <c r="AD692" s="111"/>
      <c r="AE692" s="111"/>
      <c r="AF692" s="111"/>
      <c r="AG692" s="112"/>
      <c r="AH692" s="106">
        <f t="shared" si="938"/>
        <v>0</v>
      </c>
      <c r="AI692" s="107" t="str">
        <f t="shared" si="939"/>
        <v/>
      </c>
      <c r="AJ692" s="108" t="str">
        <f t="shared" si="941"/>
        <v/>
      </c>
      <c r="AK692" s="279" t="str">
        <f t="shared" si="940"/>
        <v/>
      </c>
    </row>
    <row r="693" spans="1:37" x14ac:dyDescent="0.2">
      <c r="A693" s="8" t="s">
        <v>172</v>
      </c>
      <c r="B693" s="9" t="s">
        <v>191</v>
      </c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  <c r="Z693" s="111"/>
      <c r="AA693" s="111"/>
      <c r="AB693" s="111"/>
      <c r="AC693" s="111"/>
      <c r="AD693" s="111"/>
      <c r="AE693" s="111"/>
      <c r="AF693" s="111"/>
      <c r="AG693" s="112"/>
      <c r="AH693" s="106">
        <f t="shared" si="938"/>
        <v>0</v>
      </c>
      <c r="AI693" s="107" t="str">
        <f t="shared" si="939"/>
        <v/>
      </c>
      <c r="AJ693" s="108" t="str">
        <f t="shared" si="941"/>
        <v/>
      </c>
      <c r="AK693" s="279" t="str">
        <f t="shared" si="940"/>
        <v/>
      </c>
    </row>
    <row r="694" spans="1:37" x14ac:dyDescent="0.2">
      <c r="A694" s="8" t="s">
        <v>174</v>
      </c>
      <c r="B694" s="10" t="s">
        <v>193</v>
      </c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  <c r="Z694" s="111"/>
      <c r="AA694" s="111"/>
      <c r="AB694" s="111"/>
      <c r="AC694" s="111"/>
      <c r="AD694" s="111"/>
      <c r="AE694" s="111"/>
      <c r="AF694" s="111"/>
      <c r="AG694" s="112"/>
      <c r="AH694" s="106">
        <f t="shared" si="938"/>
        <v>0</v>
      </c>
      <c r="AI694" s="107" t="str">
        <f t="shared" si="939"/>
        <v/>
      </c>
      <c r="AJ694" s="108" t="str">
        <f t="shared" si="941"/>
        <v/>
      </c>
      <c r="AK694" s="279" t="str">
        <f t="shared" si="940"/>
        <v/>
      </c>
    </row>
    <row r="695" spans="1:37" x14ac:dyDescent="0.2">
      <c r="A695" s="8" t="s">
        <v>175</v>
      </c>
      <c r="B695" s="10" t="s">
        <v>194</v>
      </c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  <c r="Z695" s="111"/>
      <c r="AA695" s="111"/>
      <c r="AB695" s="111"/>
      <c r="AC695" s="111"/>
      <c r="AD695" s="111"/>
      <c r="AE695" s="111"/>
      <c r="AF695" s="111"/>
      <c r="AG695" s="112"/>
      <c r="AH695" s="106">
        <f t="shared" si="938"/>
        <v>0</v>
      </c>
      <c r="AI695" s="107" t="str">
        <f t="shared" si="939"/>
        <v/>
      </c>
      <c r="AJ695" s="108" t="str">
        <f t="shared" si="941"/>
        <v/>
      </c>
      <c r="AK695" s="279" t="str">
        <f t="shared" si="940"/>
        <v/>
      </c>
    </row>
    <row r="696" spans="1:37" x14ac:dyDescent="0.2">
      <c r="A696" s="8" t="s">
        <v>176</v>
      </c>
      <c r="B696" s="10" t="s">
        <v>195</v>
      </c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  <c r="Z696" s="111"/>
      <c r="AA696" s="111"/>
      <c r="AB696" s="111"/>
      <c r="AC696" s="111"/>
      <c r="AD696" s="111"/>
      <c r="AE696" s="111"/>
      <c r="AF696" s="111"/>
      <c r="AG696" s="112"/>
      <c r="AH696" s="106">
        <f t="shared" si="938"/>
        <v>0</v>
      </c>
      <c r="AI696" s="107" t="str">
        <f t="shared" si="939"/>
        <v/>
      </c>
      <c r="AJ696" s="108" t="str">
        <f t="shared" si="941"/>
        <v/>
      </c>
      <c r="AK696" s="279" t="str">
        <f t="shared" si="940"/>
        <v/>
      </c>
    </row>
    <row r="697" spans="1:37" x14ac:dyDescent="0.2">
      <c r="A697" s="8" t="s">
        <v>178</v>
      </c>
      <c r="B697" s="10" t="s">
        <v>179</v>
      </c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  <c r="Z697" s="111"/>
      <c r="AA697" s="111"/>
      <c r="AB697" s="111"/>
      <c r="AC697" s="111"/>
      <c r="AD697" s="111"/>
      <c r="AE697" s="111"/>
      <c r="AF697" s="111"/>
      <c r="AG697" s="112"/>
      <c r="AH697" s="106">
        <f t="shared" si="938"/>
        <v>0</v>
      </c>
      <c r="AI697" s="107" t="str">
        <f t="shared" si="939"/>
        <v/>
      </c>
      <c r="AJ697" s="108" t="str">
        <f t="shared" si="941"/>
        <v/>
      </c>
      <c r="AK697" s="279" t="str">
        <f t="shared" si="940"/>
        <v/>
      </c>
    </row>
    <row r="698" spans="1:37" x14ac:dyDescent="0.2">
      <c r="A698" s="8" t="s">
        <v>177</v>
      </c>
      <c r="B698" s="10" t="s">
        <v>196</v>
      </c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  <c r="Z698" s="111"/>
      <c r="AA698" s="111"/>
      <c r="AB698" s="111"/>
      <c r="AC698" s="111"/>
      <c r="AD698" s="111"/>
      <c r="AE698" s="111"/>
      <c r="AF698" s="111"/>
      <c r="AG698" s="114"/>
      <c r="AH698" s="106">
        <f t="shared" si="938"/>
        <v>0</v>
      </c>
      <c r="AI698" s="107" t="str">
        <f t="shared" ref="AI698" si="942">IF(AH698=0,"",AH698/AH$699*100)</f>
        <v/>
      </c>
      <c r="AJ698" s="108" t="str">
        <f t="shared" ref="AJ698" si="943">IF(AH698=0,"",AI698*AJ$674/100)</f>
        <v/>
      </c>
      <c r="AK698" s="279" t="str">
        <f t="shared" ref="AK698" si="944">IF(AH698=0,"",AH698/AH$699)</f>
        <v/>
      </c>
    </row>
    <row r="699" spans="1:37" x14ac:dyDescent="0.2">
      <c r="A699" s="31"/>
      <c r="B699" s="32" t="s">
        <v>29</v>
      </c>
      <c r="C699" s="117">
        <f>SUM(C676:C698)</f>
        <v>0</v>
      </c>
      <c r="D699" s="117">
        <f t="shared" ref="D699" si="945">SUM(D676:D698)</f>
        <v>0</v>
      </c>
      <c r="E699" s="117">
        <f t="shared" ref="E699" si="946">SUM(E676:E698)</f>
        <v>0</v>
      </c>
      <c r="F699" s="117">
        <f t="shared" ref="F699" si="947">SUM(F676:F698)</f>
        <v>0</v>
      </c>
      <c r="G699" s="117">
        <f t="shared" ref="G699" si="948">SUM(G676:G698)</f>
        <v>0</v>
      </c>
      <c r="H699" s="117">
        <f t="shared" ref="H699" si="949">SUM(H676:H698)</f>
        <v>0</v>
      </c>
      <c r="I699" s="117">
        <f t="shared" ref="I699" si="950">SUM(I676:I698)</f>
        <v>0</v>
      </c>
      <c r="J699" s="117">
        <f t="shared" ref="J699" si="951">SUM(J676:J698)</f>
        <v>0</v>
      </c>
      <c r="K699" s="117">
        <f t="shared" ref="K699" si="952">SUM(K676:K698)</f>
        <v>0</v>
      </c>
      <c r="L699" s="117">
        <f t="shared" ref="L699" si="953">SUM(L676:L698)</f>
        <v>0</v>
      </c>
      <c r="M699" s="117">
        <f t="shared" ref="M699" si="954">SUM(M676:M698)</f>
        <v>0</v>
      </c>
      <c r="N699" s="117">
        <f t="shared" ref="N699" si="955">SUM(N676:N698)</f>
        <v>0</v>
      </c>
      <c r="O699" s="117">
        <f t="shared" ref="O699" si="956">SUM(O676:O698)</f>
        <v>0</v>
      </c>
      <c r="P699" s="117">
        <f t="shared" ref="P699" si="957">SUM(P676:P698)</f>
        <v>0</v>
      </c>
      <c r="Q699" s="117">
        <f t="shared" ref="Q699" si="958">SUM(Q676:Q698)</f>
        <v>0</v>
      </c>
      <c r="R699" s="117">
        <f t="shared" ref="R699" si="959">SUM(R676:R698)</f>
        <v>0</v>
      </c>
      <c r="S699" s="117">
        <f t="shared" ref="S699" si="960">SUM(S676:S698)</f>
        <v>0</v>
      </c>
      <c r="T699" s="117">
        <f t="shared" ref="T699" si="961">SUM(T676:T698)</f>
        <v>0</v>
      </c>
      <c r="U699" s="117">
        <f t="shared" ref="U699" si="962">SUM(U676:U698)</f>
        <v>0</v>
      </c>
      <c r="V699" s="117">
        <f t="shared" ref="V699" si="963">SUM(V676:V698)</f>
        <v>0</v>
      </c>
      <c r="W699" s="117">
        <f t="shared" ref="W699" si="964">SUM(W676:W698)</f>
        <v>0</v>
      </c>
      <c r="X699" s="117">
        <f t="shared" ref="X699" si="965">SUM(X676:X698)</f>
        <v>0</v>
      </c>
      <c r="Y699" s="117">
        <f t="shared" ref="Y699" si="966">SUM(Y676:Y698)</f>
        <v>0</v>
      </c>
      <c r="Z699" s="117">
        <f t="shared" ref="Z699" si="967">SUM(Z676:Z698)</f>
        <v>0</v>
      </c>
      <c r="AA699" s="117">
        <f t="shared" ref="AA699" si="968">SUM(AA676:AA698)</f>
        <v>0</v>
      </c>
      <c r="AB699" s="117">
        <f t="shared" ref="AB699" si="969">SUM(AB676:AB698)</f>
        <v>0</v>
      </c>
      <c r="AC699" s="117">
        <f t="shared" ref="AC699" si="970">SUM(AC676:AC698)</f>
        <v>0</v>
      </c>
      <c r="AD699" s="117">
        <f t="shared" ref="AD699" si="971">SUM(AD676:AD698)</f>
        <v>0</v>
      </c>
      <c r="AE699" s="117">
        <f t="shared" ref="AE699" si="972">SUM(AE676:AE698)</f>
        <v>0</v>
      </c>
      <c r="AF699" s="117">
        <f t="shared" ref="AF699" si="973">SUM(AF676:AF698)</f>
        <v>0</v>
      </c>
      <c r="AG699" s="117">
        <f t="shared" ref="AG699" si="974">SUM(AG676:AG698)</f>
        <v>0</v>
      </c>
      <c r="AH699" s="117">
        <f t="shared" ref="AH699" si="975">SUM(AH676:AH698)</f>
        <v>0</v>
      </c>
      <c r="AI699" s="101" t="str">
        <f>IF(AJ699=AJ674,"ตรง","ไม่ตรง")</f>
        <v>ตรง</v>
      </c>
      <c r="AJ699" s="102">
        <f>SUM(AJ676:AJ697)</f>
        <v>0</v>
      </c>
      <c r="AK699" s="279">
        <f>SUM(AK676:AK697)</f>
        <v>0</v>
      </c>
    </row>
    <row r="701" spans="1:37" x14ac:dyDescent="0.2">
      <c r="A701" s="99">
        <v>26</v>
      </c>
      <c r="B701" s="100" t="e">
        <f>VLOOKUP(A701,'1ค่าแรงรายคน'!$A$2:$B$32,2,0)</f>
        <v>#N/A</v>
      </c>
      <c r="AI701" s="101" t="s">
        <v>122</v>
      </c>
      <c r="AJ701" s="102" t="s">
        <v>28</v>
      </c>
    </row>
    <row r="702" spans="1:37" x14ac:dyDescent="0.2">
      <c r="A702" s="381" t="s">
        <v>0</v>
      </c>
      <c r="B702" s="381" t="s">
        <v>1</v>
      </c>
      <c r="C702" s="383"/>
      <c r="D702" s="384"/>
      <c r="E702" s="384"/>
      <c r="F702" s="384"/>
      <c r="G702" s="384"/>
      <c r="H702" s="384"/>
      <c r="I702" s="384"/>
      <c r="J702" s="384"/>
      <c r="K702" s="384"/>
      <c r="L702" s="384"/>
      <c r="M702" s="384"/>
      <c r="N702" s="384"/>
      <c r="O702" s="384"/>
      <c r="P702" s="384"/>
      <c r="Q702" s="384"/>
      <c r="R702" s="384"/>
      <c r="S702" s="384"/>
      <c r="T702" s="384"/>
      <c r="U702" s="384"/>
      <c r="V702" s="384"/>
      <c r="W702" s="384"/>
      <c r="X702" s="384"/>
      <c r="Y702" s="384"/>
      <c r="Z702" s="384"/>
      <c r="AA702" s="384"/>
      <c r="AB702" s="384"/>
      <c r="AC702" s="384"/>
      <c r="AD702" s="384"/>
      <c r="AE702" s="384"/>
      <c r="AF702" s="384"/>
      <c r="AG702" s="384"/>
      <c r="AI702" s="102">
        <v>1</v>
      </c>
      <c r="AJ702" s="104">
        <f>+'1ค่าแรงรายคน'!C27</f>
        <v>0</v>
      </c>
    </row>
    <row r="703" spans="1:37" x14ac:dyDescent="0.2">
      <c r="A703" s="382"/>
      <c r="B703" s="382"/>
      <c r="C703" s="105">
        <v>1</v>
      </c>
      <c r="D703" s="105">
        <v>2</v>
      </c>
      <c r="E703" s="105">
        <v>3</v>
      </c>
      <c r="F703" s="105">
        <v>4</v>
      </c>
      <c r="G703" s="105">
        <v>5</v>
      </c>
      <c r="H703" s="105">
        <v>6</v>
      </c>
      <c r="I703" s="105">
        <v>7</v>
      </c>
      <c r="J703" s="105">
        <v>8</v>
      </c>
      <c r="K703" s="105">
        <v>9</v>
      </c>
      <c r="L703" s="105">
        <v>10</v>
      </c>
      <c r="M703" s="105">
        <v>11</v>
      </c>
      <c r="N703" s="105">
        <v>12</v>
      </c>
      <c r="O703" s="105">
        <v>13</v>
      </c>
      <c r="P703" s="105">
        <v>14</v>
      </c>
      <c r="Q703" s="105">
        <v>15</v>
      </c>
      <c r="R703" s="105">
        <v>16</v>
      </c>
      <c r="S703" s="105">
        <v>17</v>
      </c>
      <c r="T703" s="105">
        <v>18</v>
      </c>
      <c r="U703" s="105">
        <v>19</v>
      </c>
      <c r="V703" s="105">
        <v>20</v>
      </c>
      <c r="W703" s="105">
        <v>21</v>
      </c>
      <c r="X703" s="105">
        <v>22</v>
      </c>
      <c r="Y703" s="105">
        <v>23</v>
      </c>
      <c r="Z703" s="105">
        <v>24</v>
      </c>
      <c r="AA703" s="105">
        <v>25</v>
      </c>
      <c r="AB703" s="105">
        <v>26</v>
      </c>
      <c r="AC703" s="105">
        <v>27</v>
      </c>
      <c r="AD703" s="105">
        <v>28</v>
      </c>
      <c r="AE703" s="105">
        <v>29</v>
      </c>
      <c r="AF703" s="105">
        <v>30</v>
      </c>
      <c r="AG703" s="105"/>
      <c r="AH703" s="106" t="s">
        <v>29</v>
      </c>
      <c r="AI703" s="107" t="s">
        <v>30</v>
      </c>
      <c r="AJ703" s="108" t="s">
        <v>31</v>
      </c>
    </row>
    <row r="704" spans="1:37" x14ac:dyDescent="0.2">
      <c r="A704" s="6" t="s">
        <v>156</v>
      </c>
      <c r="B704" s="7" t="s">
        <v>85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  <c r="Z704" s="111"/>
      <c r="AA704" s="111"/>
      <c r="AB704" s="111"/>
      <c r="AC704" s="111"/>
      <c r="AD704" s="111"/>
      <c r="AE704" s="111"/>
      <c r="AF704" s="111"/>
      <c r="AG704" s="112"/>
      <c r="AH704" s="106">
        <f t="shared" ref="AH704:AH726" si="976">SUM(C704:AG704)</f>
        <v>0</v>
      </c>
      <c r="AI704" s="107" t="str">
        <f t="shared" ref="AI704:AI725" si="977">IF(AH704=0,"",AH704/AH$727*100)</f>
        <v/>
      </c>
      <c r="AJ704" s="108" t="str">
        <f>IF(AH704=0,"",AI704*AJ$702/100)</f>
        <v/>
      </c>
      <c r="AK704" s="279" t="str">
        <f t="shared" ref="AK704:AK725" si="978">IF(AH704=0,"",AH704/AH$727)</f>
        <v/>
      </c>
    </row>
    <row r="705" spans="1:37" x14ac:dyDescent="0.2">
      <c r="A705" s="6" t="s">
        <v>160</v>
      </c>
      <c r="B705" s="7" t="s">
        <v>7</v>
      </c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  <c r="Z705" s="111"/>
      <c r="AA705" s="111"/>
      <c r="AB705" s="111"/>
      <c r="AC705" s="111"/>
      <c r="AD705" s="111"/>
      <c r="AE705" s="111"/>
      <c r="AF705" s="111"/>
      <c r="AG705" s="112"/>
      <c r="AH705" s="106">
        <f t="shared" si="976"/>
        <v>0</v>
      </c>
      <c r="AI705" s="107" t="str">
        <f t="shared" si="977"/>
        <v/>
      </c>
      <c r="AJ705" s="108" t="str">
        <f t="shared" ref="AJ705:AJ725" si="979">IF(AH705=0,"",AI705*AJ$702/100)</f>
        <v/>
      </c>
      <c r="AK705" s="279" t="str">
        <f t="shared" si="978"/>
        <v/>
      </c>
    </row>
    <row r="706" spans="1:37" x14ac:dyDescent="0.2">
      <c r="A706" s="6" t="s">
        <v>158</v>
      </c>
      <c r="B706" s="7" t="s">
        <v>181</v>
      </c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  <c r="Z706" s="111"/>
      <c r="AA706" s="111"/>
      <c r="AB706" s="111"/>
      <c r="AC706" s="111"/>
      <c r="AD706" s="111"/>
      <c r="AE706" s="111"/>
      <c r="AF706" s="111"/>
      <c r="AG706" s="112"/>
      <c r="AH706" s="106">
        <f t="shared" si="976"/>
        <v>0</v>
      </c>
      <c r="AI706" s="107" t="str">
        <f t="shared" si="977"/>
        <v/>
      </c>
      <c r="AJ706" s="108" t="str">
        <f t="shared" si="979"/>
        <v/>
      </c>
      <c r="AK706" s="279" t="str">
        <f t="shared" si="978"/>
        <v/>
      </c>
    </row>
    <row r="707" spans="1:37" x14ac:dyDescent="0.2">
      <c r="A707" s="6" t="s">
        <v>159</v>
      </c>
      <c r="B707" s="7" t="s">
        <v>8</v>
      </c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  <c r="Z707" s="111"/>
      <c r="AA707" s="111"/>
      <c r="AB707" s="111"/>
      <c r="AC707" s="111"/>
      <c r="AD707" s="111"/>
      <c r="AE707" s="111"/>
      <c r="AF707" s="111"/>
      <c r="AG707" s="112"/>
      <c r="AH707" s="106">
        <f t="shared" si="976"/>
        <v>0</v>
      </c>
      <c r="AI707" s="107" t="str">
        <f t="shared" si="977"/>
        <v/>
      </c>
      <c r="AJ707" s="108" t="str">
        <f t="shared" si="979"/>
        <v/>
      </c>
      <c r="AK707" s="279" t="str">
        <f t="shared" si="978"/>
        <v/>
      </c>
    </row>
    <row r="708" spans="1:37" x14ac:dyDescent="0.2">
      <c r="A708" s="8" t="s">
        <v>163</v>
      </c>
      <c r="B708" s="9" t="s">
        <v>183</v>
      </c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  <c r="Z708" s="111"/>
      <c r="AA708" s="111"/>
      <c r="AB708" s="111"/>
      <c r="AC708" s="111"/>
      <c r="AD708" s="111"/>
      <c r="AE708" s="111"/>
      <c r="AF708" s="111"/>
      <c r="AG708" s="112"/>
      <c r="AH708" s="106">
        <f t="shared" si="976"/>
        <v>0</v>
      </c>
      <c r="AI708" s="107" t="str">
        <f t="shared" si="977"/>
        <v/>
      </c>
      <c r="AJ708" s="108" t="str">
        <f t="shared" si="979"/>
        <v/>
      </c>
      <c r="AK708" s="279" t="str">
        <f t="shared" si="978"/>
        <v/>
      </c>
    </row>
    <row r="709" spans="1:37" x14ac:dyDescent="0.2">
      <c r="A709" s="8" t="s">
        <v>162</v>
      </c>
      <c r="B709" s="9" t="s">
        <v>89</v>
      </c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  <c r="Z709" s="111"/>
      <c r="AA709" s="111"/>
      <c r="AB709" s="111"/>
      <c r="AC709" s="111"/>
      <c r="AD709" s="111"/>
      <c r="AE709" s="111"/>
      <c r="AF709" s="111"/>
      <c r="AG709" s="112"/>
      <c r="AH709" s="106">
        <f t="shared" si="976"/>
        <v>0</v>
      </c>
      <c r="AI709" s="107" t="str">
        <f t="shared" si="977"/>
        <v/>
      </c>
      <c r="AJ709" s="108" t="str">
        <f t="shared" si="979"/>
        <v/>
      </c>
      <c r="AK709" s="279" t="str">
        <f t="shared" si="978"/>
        <v/>
      </c>
    </row>
    <row r="710" spans="1:37" x14ac:dyDescent="0.2">
      <c r="A710" s="6" t="s">
        <v>161</v>
      </c>
      <c r="B710" s="7" t="s">
        <v>182</v>
      </c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  <c r="Z710" s="111"/>
      <c r="AA710" s="111"/>
      <c r="AB710" s="111"/>
      <c r="AC710" s="111"/>
      <c r="AD710" s="111"/>
      <c r="AE710" s="111"/>
      <c r="AF710" s="111"/>
      <c r="AG710" s="112"/>
      <c r="AH710" s="106">
        <f t="shared" si="976"/>
        <v>0</v>
      </c>
      <c r="AI710" s="107" t="str">
        <f t="shared" si="977"/>
        <v/>
      </c>
      <c r="AJ710" s="108" t="str">
        <f t="shared" si="979"/>
        <v/>
      </c>
      <c r="AK710" s="279" t="str">
        <f t="shared" si="978"/>
        <v/>
      </c>
    </row>
    <row r="711" spans="1:37" x14ac:dyDescent="0.2">
      <c r="A711" s="8" t="s">
        <v>164</v>
      </c>
      <c r="B711" s="9" t="s">
        <v>91</v>
      </c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  <c r="Z711" s="111"/>
      <c r="AA711" s="111"/>
      <c r="AB711" s="111"/>
      <c r="AC711" s="111"/>
      <c r="AD711" s="111"/>
      <c r="AE711" s="111"/>
      <c r="AF711" s="111"/>
      <c r="AG711" s="112"/>
      <c r="AH711" s="106">
        <f t="shared" si="976"/>
        <v>0</v>
      </c>
      <c r="AI711" s="107" t="str">
        <f t="shared" si="977"/>
        <v/>
      </c>
      <c r="AJ711" s="108" t="str">
        <f t="shared" si="979"/>
        <v/>
      </c>
      <c r="AK711" s="279" t="str">
        <f t="shared" si="978"/>
        <v/>
      </c>
    </row>
    <row r="712" spans="1:37" x14ac:dyDescent="0.2">
      <c r="A712" s="6" t="s">
        <v>157</v>
      </c>
      <c r="B712" s="7" t="s">
        <v>180</v>
      </c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  <c r="Z712" s="111"/>
      <c r="AA712" s="111"/>
      <c r="AB712" s="111"/>
      <c r="AC712" s="111"/>
      <c r="AD712" s="111"/>
      <c r="AE712" s="111"/>
      <c r="AF712" s="111"/>
      <c r="AG712" s="112"/>
      <c r="AH712" s="106">
        <f t="shared" si="976"/>
        <v>0</v>
      </c>
      <c r="AI712" s="107" t="str">
        <f t="shared" si="977"/>
        <v/>
      </c>
      <c r="AJ712" s="108" t="str">
        <f t="shared" si="979"/>
        <v/>
      </c>
      <c r="AK712" s="279" t="str">
        <f t="shared" si="978"/>
        <v/>
      </c>
    </row>
    <row r="713" spans="1:37" x14ac:dyDescent="0.2">
      <c r="A713" s="8" t="s">
        <v>165</v>
      </c>
      <c r="B713" s="9" t="s">
        <v>184</v>
      </c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  <c r="Z713" s="111"/>
      <c r="AA713" s="111"/>
      <c r="AB713" s="111"/>
      <c r="AC713" s="111"/>
      <c r="AD713" s="111"/>
      <c r="AE713" s="111"/>
      <c r="AF713" s="111"/>
      <c r="AG713" s="112"/>
      <c r="AH713" s="106">
        <f t="shared" si="976"/>
        <v>0</v>
      </c>
      <c r="AI713" s="107" t="str">
        <f t="shared" si="977"/>
        <v/>
      </c>
      <c r="AJ713" s="108" t="str">
        <f t="shared" si="979"/>
        <v/>
      </c>
      <c r="AK713" s="279" t="str">
        <f t="shared" si="978"/>
        <v/>
      </c>
    </row>
    <row r="714" spans="1:37" x14ac:dyDescent="0.2">
      <c r="A714" s="8" t="s">
        <v>166</v>
      </c>
      <c r="B714" s="9" t="s">
        <v>185</v>
      </c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  <c r="Z714" s="111"/>
      <c r="AA714" s="111"/>
      <c r="AB714" s="111"/>
      <c r="AC714" s="111"/>
      <c r="AD714" s="111"/>
      <c r="AE714" s="111"/>
      <c r="AF714" s="111"/>
      <c r="AG714" s="112"/>
      <c r="AH714" s="106">
        <f t="shared" si="976"/>
        <v>0</v>
      </c>
      <c r="AI714" s="107" t="str">
        <f t="shared" si="977"/>
        <v/>
      </c>
      <c r="AJ714" s="108" t="str">
        <f t="shared" si="979"/>
        <v/>
      </c>
      <c r="AK714" s="279" t="str">
        <f t="shared" si="978"/>
        <v/>
      </c>
    </row>
    <row r="715" spans="1:37" x14ac:dyDescent="0.2">
      <c r="A715" s="8" t="s">
        <v>171</v>
      </c>
      <c r="B715" s="9" t="s">
        <v>190</v>
      </c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  <c r="Z715" s="111"/>
      <c r="AA715" s="111"/>
      <c r="AB715" s="111"/>
      <c r="AC715" s="111"/>
      <c r="AD715" s="111"/>
      <c r="AE715" s="111"/>
      <c r="AF715" s="111"/>
      <c r="AG715" s="112"/>
      <c r="AH715" s="106">
        <f t="shared" si="976"/>
        <v>0</v>
      </c>
      <c r="AI715" s="107" t="str">
        <f t="shared" si="977"/>
        <v/>
      </c>
      <c r="AJ715" s="108" t="str">
        <f t="shared" si="979"/>
        <v/>
      </c>
      <c r="AK715" s="279" t="str">
        <f t="shared" si="978"/>
        <v/>
      </c>
    </row>
    <row r="716" spans="1:37" x14ac:dyDescent="0.2">
      <c r="A716" s="8" t="s">
        <v>167</v>
      </c>
      <c r="B716" s="9" t="s">
        <v>186</v>
      </c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  <c r="Z716" s="111"/>
      <c r="AA716" s="111"/>
      <c r="AB716" s="111"/>
      <c r="AC716" s="111"/>
      <c r="AD716" s="111"/>
      <c r="AE716" s="111"/>
      <c r="AF716" s="111"/>
      <c r="AG716" s="112"/>
      <c r="AH716" s="106">
        <f t="shared" si="976"/>
        <v>0</v>
      </c>
      <c r="AI716" s="107" t="str">
        <f t="shared" si="977"/>
        <v/>
      </c>
      <c r="AJ716" s="108" t="str">
        <f t="shared" si="979"/>
        <v/>
      </c>
      <c r="AK716" s="279" t="str">
        <f t="shared" si="978"/>
        <v/>
      </c>
    </row>
    <row r="717" spans="1:37" x14ac:dyDescent="0.2">
      <c r="A717" s="8" t="s">
        <v>168</v>
      </c>
      <c r="B717" s="9" t="s">
        <v>187</v>
      </c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  <c r="Z717" s="111"/>
      <c r="AA717" s="111"/>
      <c r="AB717" s="111"/>
      <c r="AC717" s="111"/>
      <c r="AD717" s="111"/>
      <c r="AE717" s="111"/>
      <c r="AF717" s="111"/>
      <c r="AG717" s="112"/>
      <c r="AH717" s="106">
        <f t="shared" si="976"/>
        <v>0</v>
      </c>
      <c r="AI717" s="107" t="str">
        <f t="shared" si="977"/>
        <v/>
      </c>
      <c r="AJ717" s="108" t="str">
        <f t="shared" si="979"/>
        <v/>
      </c>
      <c r="AK717" s="279" t="str">
        <f t="shared" si="978"/>
        <v/>
      </c>
    </row>
    <row r="718" spans="1:37" x14ac:dyDescent="0.2">
      <c r="A718" s="8" t="s">
        <v>169</v>
      </c>
      <c r="B718" s="9" t="s">
        <v>188</v>
      </c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  <c r="Z718" s="111"/>
      <c r="AA718" s="111"/>
      <c r="AB718" s="111"/>
      <c r="AC718" s="111"/>
      <c r="AD718" s="111"/>
      <c r="AE718" s="111"/>
      <c r="AF718" s="111"/>
      <c r="AG718" s="112"/>
      <c r="AH718" s="106">
        <f t="shared" si="976"/>
        <v>0</v>
      </c>
      <c r="AI718" s="107" t="str">
        <f t="shared" si="977"/>
        <v/>
      </c>
      <c r="AJ718" s="108" t="str">
        <f t="shared" si="979"/>
        <v/>
      </c>
      <c r="AK718" s="279" t="str">
        <f t="shared" si="978"/>
        <v/>
      </c>
    </row>
    <row r="719" spans="1:37" x14ac:dyDescent="0.2">
      <c r="A719" s="8" t="s">
        <v>170</v>
      </c>
      <c r="B719" s="9" t="s">
        <v>189</v>
      </c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  <c r="Z719" s="111"/>
      <c r="AA719" s="111"/>
      <c r="AB719" s="111"/>
      <c r="AC719" s="111"/>
      <c r="AD719" s="111"/>
      <c r="AE719" s="111"/>
      <c r="AF719" s="111"/>
      <c r="AG719" s="112"/>
      <c r="AH719" s="106">
        <f t="shared" si="976"/>
        <v>0</v>
      </c>
      <c r="AI719" s="107" t="str">
        <f t="shared" si="977"/>
        <v/>
      </c>
      <c r="AJ719" s="108" t="str">
        <f t="shared" si="979"/>
        <v/>
      </c>
      <c r="AK719" s="279" t="str">
        <f t="shared" si="978"/>
        <v/>
      </c>
    </row>
    <row r="720" spans="1:37" x14ac:dyDescent="0.2">
      <c r="A720" s="8" t="s">
        <v>173</v>
      </c>
      <c r="B720" s="10" t="s">
        <v>192</v>
      </c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  <c r="Z720" s="111"/>
      <c r="AA720" s="111"/>
      <c r="AB720" s="111"/>
      <c r="AC720" s="111"/>
      <c r="AD720" s="111"/>
      <c r="AE720" s="111"/>
      <c r="AF720" s="111"/>
      <c r="AG720" s="112"/>
      <c r="AH720" s="106">
        <f t="shared" si="976"/>
        <v>0</v>
      </c>
      <c r="AI720" s="107" t="str">
        <f t="shared" si="977"/>
        <v/>
      </c>
      <c r="AJ720" s="108" t="str">
        <f t="shared" si="979"/>
        <v/>
      </c>
      <c r="AK720" s="279" t="str">
        <f t="shared" si="978"/>
        <v/>
      </c>
    </row>
    <row r="721" spans="1:37" x14ac:dyDescent="0.2">
      <c r="A721" s="8" t="s">
        <v>172</v>
      </c>
      <c r="B721" s="9" t="s">
        <v>191</v>
      </c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  <c r="Z721" s="111"/>
      <c r="AA721" s="111"/>
      <c r="AB721" s="111"/>
      <c r="AC721" s="111"/>
      <c r="AD721" s="111"/>
      <c r="AE721" s="111"/>
      <c r="AF721" s="111"/>
      <c r="AG721" s="112"/>
      <c r="AH721" s="106">
        <f t="shared" si="976"/>
        <v>0</v>
      </c>
      <c r="AI721" s="107" t="str">
        <f t="shared" si="977"/>
        <v/>
      </c>
      <c r="AJ721" s="108" t="str">
        <f t="shared" si="979"/>
        <v/>
      </c>
      <c r="AK721" s="279" t="str">
        <f t="shared" si="978"/>
        <v/>
      </c>
    </row>
    <row r="722" spans="1:37" x14ac:dyDescent="0.2">
      <c r="A722" s="8" t="s">
        <v>174</v>
      </c>
      <c r="B722" s="10" t="s">
        <v>193</v>
      </c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  <c r="Z722" s="111"/>
      <c r="AA722" s="111"/>
      <c r="AB722" s="111"/>
      <c r="AC722" s="111"/>
      <c r="AD722" s="111"/>
      <c r="AE722" s="111"/>
      <c r="AF722" s="111"/>
      <c r="AG722" s="112"/>
      <c r="AH722" s="106">
        <f t="shared" si="976"/>
        <v>0</v>
      </c>
      <c r="AI722" s="107" t="str">
        <f t="shared" si="977"/>
        <v/>
      </c>
      <c r="AJ722" s="108" t="str">
        <f t="shared" si="979"/>
        <v/>
      </c>
      <c r="AK722" s="279" t="str">
        <f t="shared" si="978"/>
        <v/>
      </c>
    </row>
    <row r="723" spans="1:37" x14ac:dyDescent="0.2">
      <c r="A723" s="8" t="s">
        <v>175</v>
      </c>
      <c r="B723" s="10" t="s">
        <v>194</v>
      </c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  <c r="Z723" s="111"/>
      <c r="AA723" s="111"/>
      <c r="AB723" s="111"/>
      <c r="AC723" s="111"/>
      <c r="AD723" s="111"/>
      <c r="AE723" s="111"/>
      <c r="AF723" s="111"/>
      <c r="AG723" s="112"/>
      <c r="AH723" s="106">
        <f t="shared" si="976"/>
        <v>0</v>
      </c>
      <c r="AI723" s="107" t="str">
        <f t="shared" si="977"/>
        <v/>
      </c>
      <c r="AJ723" s="108" t="str">
        <f t="shared" si="979"/>
        <v/>
      </c>
      <c r="AK723" s="279" t="str">
        <f t="shared" si="978"/>
        <v/>
      </c>
    </row>
    <row r="724" spans="1:37" x14ac:dyDescent="0.2">
      <c r="A724" s="8" t="s">
        <v>176</v>
      </c>
      <c r="B724" s="10" t="s">
        <v>195</v>
      </c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  <c r="Z724" s="111"/>
      <c r="AA724" s="111"/>
      <c r="AB724" s="111"/>
      <c r="AC724" s="111"/>
      <c r="AD724" s="111"/>
      <c r="AE724" s="111"/>
      <c r="AF724" s="111"/>
      <c r="AG724" s="112"/>
      <c r="AH724" s="106">
        <f t="shared" si="976"/>
        <v>0</v>
      </c>
      <c r="AI724" s="107" t="str">
        <f t="shared" si="977"/>
        <v/>
      </c>
      <c r="AJ724" s="108" t="str">
        <f t="shared" si="979"/>
        <v/>
      </c>
      <c r="AK724" s="279" t="str">
        <f t="shared" si="978"/>
        <v/>
      </c>
    </row>
    <row r="725" spans="1:37" x14ac:dyDescent="0.2">
      <c r="A725" s="8" t="s">
        <v>178</v>
      </c>
      <c r="B725" s="10" t="s">
        <v>179</v>
      </c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  <c r="Z725" s="111"/>
      <c r="AA725" s="111"/>
      <c r="AB725" s="111"/>
      <c r="AC725" s="111"/>
      <c r="AD725" s="111"/>
      <c r="AE725" s="111"/>
      <c r="AF725" s="111"/>
      <c r="AG725" s="112"/>
      <c r="AH725" s="106">
        <f t="shared" si="976"/>
        <v>0</v>
      </c>
      <c r="AI725" s="107" t="str">
        <f t="shared" si="977"/>
        <v/>
      </c>
      <c r="AJ725" s="108" t="str">
        <f t="shared" si="979"/>
        <v/>
      </c>
      <c r="AK725" s="279" t="str">
        <f t="shared" si="978"/>
        <v/>
      </c>
    </row>
    <row r="726" spans="1:37" x14ac:dyDescent="0.2">
      <c r="A726" s="8" t="s">
        <v>177</v>
      </c>
      <c r="B726" s="10" t="s">
        <v>196</v>
      </c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  <c r="Z726" s="111"/>
      <c r="AA726" s="111"/>
      <c r="AB726" s="111"/>
      <c r="AC726" s="111"/>
      <c r="AD726" s="111"/>
      <c r="AE726" s="111"/>
      <c r="AF726" s="111"/>
      <c r="AG726" s="114"/>
      <c r="AH726" s="106">
        <f t="shared" si="976"/>
        <v>0</v>
      </c>
      <c r="AI726" s="107" t="str">
        <f t="shared" ref="AI726" si="980">IF(AH726=0,"",AH726/AH$727*100)</f>
        <v/>
      </c>
      <c r="AJ726" s="108" t="str">
        <f t="shared" ref="AJ726" si="981">IF(AH726=0,"",AI726*AJ$702/100)</f>
        <v/>
      </c>
      <c r="AK726" s="279" t="str">
        <f t="shared" ref="AK726" si="982">IF(AH726=0,"",AH726/AH$727)</f>
        <v/>
      </c>
    </row>
    <row r="727" spans="1:37" x14ac:dyDescent="0.2">
      <c r="A727" s="31"/>
      <c r="B727" s="32" t="s">
        <v>29</v>
      </c>
      <c r="C727" s="117">
        <f>SUM(C704:C726)</f>
        <v>0</v>
      </c>
      <c r="D727" s="117">
        <f t="shared" ref="D727" si="983">SUM(D704:D726)</f>
        <v>0</v>
      </c>
      <c r="E727" s="117">
        <f t="shared" ref="E727" si="984">SUM(E704:E726)</f>
        <v>0</v>
      </c>
      <c r="F727" s="117">
        <f t="shared" ref="F727" si="985">SUM(F704:F726)</f>
        <v>0</v>
      </c>
      <c r="G727" s="117">
        <f t="shared" ref="G727" si="986">SUM(G704:G726)</f>
        <v>0</v>
      </c>
      <c r="H727" s="117">
        <f t="shared" ref="H727" si="987">SUM(H704:H726)</f>
        <v>0</v>
      </c>
      <c r="I727" s="117">
        <f t="shared" ref="I727" si="988">SUM(I704:I726)</f>
        <v>0</v>
      </c>
      <c r="J727" s="117">
        <f t="shared" ref="J727" si="989">SUM(J704:J726)</f>
        <v>0</v>
      </c>
      <c r="K727" s="117">
        <f t="shared" ref="K727" si="990">SUM(K704:K726)</f>
        <v>0</v>
      </c>
      <c r="L727" s="117">
        <f t="shared" ref="L727" si="991">SUM(L704:L726)</f>
        <v>0</v>
      </c>
      <c r="M727" s="117">
        <f t="shared" ref="M727" si="992">SUM(M704:M726)</f>
        <v>0</v>
      </c>
      <c r="N727" s="117">
        <f t="shared" ref="N727" si="993">SUM(N704:N726)</f>
        <v>0</v>
      </c>
      <c r="O727" s="117">
        <f t="shared" ref="O727" si="994">SUM(O704:O726)</f>
        <v>0</v>
      </c>
      <c r="P727" s="117">
        <f t="shared" ref="P727" si="995">SUM(P704:P726)</f>
        <v>0</v>
      </c>
      <c r="Q727" s="117">
        <f t="shared" ref="Q727" si="996">SUM(Q704:Q726)</f>
        <v>0</v>
      </c>
      <c r="R727" s="117">
        <f t="shared" ref="R727" si="997">SUM(R704:R726)</f>
        <v>0</v>
      </c>
      <c r="S727" s="117">
        <f t="shared" ref="S727" si="998">SUM(S704:S726)</f>
        <v>0</v>
      </c>
      <c r="T727" s="117">
        <f t="shared" ref="T727" si="999">SUM(T704:T726)</f>
        <v>0</v>
      </c>
      <c r="U727" s="117">
        <f t="shared" ref="U727" si="1000">SUM(U704:U726)</f>
        <v>0</v>
      </c>
      <c r="V727" s="117">
        <f t="shared" ref="V727" si="1001">SUM(V704:V726)</f>
        <v>0</v>
      </c>
      <c r="W727" s="117">
        <f t="shared" ref="W727" si="1002">SUM(W704:W726)</f>
        <v>0</v>
      </c>
      <c r="X727" s="117">
        <f t="shared" ref="X727" si="1003">SUM(X704:X726)</f>
        <v>0</v>
      </c>
      <c r="Y727" s="117">
        <f t="shared" ref="Y727" si="1004">SUM(Y704:Y726)</f>
        <v>0</v>
      </c>
      <c r="Z727" s="117">
        <f t="shared" ref="Z727" si="1005">SUM(Z704:Z726)</f>
        <v>0</v>
      </c>
      <c r="AA727" s="117">
        <f t="shared" ref="AA727" si="1006">SUM(AA704:AA726)</f>
        <v>0</v>
      </c>
      <c r="AB727" s="117">
        <f t="shared" ref="AB727" si="1007">SUM(AB704:AB726)</f>
        <v>0</v>
      </c>
      <c r="AC727" s="117">
        <f t="shared" ref="AC727" si="1008">SUM(AC704:AC726)</f>
        <v>0</v>
      </c>
      <c r="AD727" s="117">
        <f t="shared" ref="AD727" si="1009">SUM(AD704:AD726)</f>
        <v>0</v>
      </c>
      <c r="AE727" s="117">
        <f t="shared" ref="AE727" si="1010">SUM(AE704:AE726)</f>
        <v>0</v>
      </c>
      <c r="AF727" s="117">
        <f t="shared" ref="AF727" si="1011">SUM(AF704:AF726)</f>
        <v>0</v>
      </c>
      <c r="AG727" s="117">
        <f t="shared" ref="AG727" si="1012">SUM(AG704:AG726)</f>
        <v>0</v>
      </c>
      <c r="AH727" s="117">
        <f t="shared" ref="AH727" si="1013">SUM(AH704:AH726)</f>
        <v>0</v>
      </c>
      <c r="AI727" s="101" t="str">
        <f>IF(AJ727=AJ702,"ตรง","ไม่ตรง")</f>
        <v>ตรง</v>
      </c>
      <c r="AJ727" s="102">
        <f>SUM(AJ704:AJ725)</f>
        <v>0</v>
      </c>
      <c r="AK727" s="279">
        <f>SUM(AK704:AK725)</f>
        <v>0</v>
      </c>
    </row>
    <row r="729" spans="1:37" x14ac:dyDescent="0.2">
      <c r="A729" s="99">
        <v>27</v>
      </c>
      <c r="B729" s="100" t="e">
        <f>VLOOKUP(A729,'1ค่าแรงรายคน'!$A$2:$B$32,2,0)</f>
        <v>#N/A</v>
      </c>
      <c r="AI729" s="101" t="s">
        <v>123</v>
      </c>
      <c r="AJ729" s="102" t="s">
        <v>28</v>
      </c>
    </row>
    <row r="730" spans="1:37" x14ac:dyDescent="0.2">
      <c r="A730" s="381" t="s">
        <v>0</v>
      </c>
      <c r="B730" s="381" t="s">
        <v>1</v>
      </c>
      <c r="C730" s="383"/>
      <c r="D730" s="384"/>
      <c r="E730" s="384"/>
      <c r="F730" s="384"/>
      <c r="G730" s="384"/>
      <c r="H730" s="384"/>
      <c r="I730" s="384"/>
      <c r="J730" s="384"/>
      <c r="K730" s="384"/>
      <c r="L730" s="384"/>
      <c r="M730" s="384"/>
      <c r="N730" s="384"/>
      <c r="O730" s="384"/>
      <c r="P730" s="384"/>
      <c r="Q730" s="384"/>
      <c r="R730" s="384"/>
      <c r="S730" s="384"/>
      <c r="T730" s="384"/>
      <c r="U730" s="384"/>
      <c r="V730" s="384"/>
      <c r="W730" s="384"/>
      <c r="X730" s="384"/>
      <c r="Y730" s="384"/>
      <c r="Z730" s="384"/>
      <c r="AA730" s="384"/>
      <c r="AB730" s="384"/>
      <c r="AC730" s="384"/>
      <c r="AD730" s="384"/>
      <c r="AE730" s="384"/>
      <c r="AF730" s="384"/>
      <c r="AG730" s="384"/>
      <c r="AI730" s="102">
        <v>1</v>
      </c>
      <c r="AJ730" s="104">
        <f>+'1ค่าแรงรายคน'!C28</f>
        <v>0</v>
      </c>
    </row>
    <row r="731" spans="1:37" x14ac:dyDescent="0.2">
      <c r="A731" s="382"/>
      <c r="B731" s="382"/>
      <c r="C731" s="105">
        <v>1</v>
      </c>
      <c r="D731" s="105">
        <v>2</v>
      </c>
      <c r="E731" s="105">
        <v>3</v>
      </c>
      <c r="F731" s="105">
        <v>4</v>
      </c>
      <c r="G731" s="105">
        <v>5</v>
      </c>
      <c r="H731" s="105">
        <v>6</v>
      </c>
      <c r="I731" s="105">
        <v>7</v>
      </c>
      <c r="J731" s="105">
        <v>8</v>
      </c>
      <c r="K731" s="105">
        <v>9</v>
      </c>
      <c r="L731" s="105">
        <v>10</v>
      </c>
      <c r="M731" s="105">
        <v>11</v>
      </c>
      <c r="N731" s="105">
        <v>12</v>
      </c>
      <c r="O731" s="105">
        <v>13</v>
      </c>
      <c r="P731" s="105">
        <v>14</v>
      </c>
      <c r="Q731" s="105">
        <v>15</v>
      </c>
      <c r="R731" s="105">
        <v>16</v>
      </c>
      <c r="S731" s="105">
        <v>17</v>
      </c>
      <c r="T731" s="105">
        <v>18</v>
      </c>
      <c r="U731" s="105">
        <v>19</v>
      </c>
      <c r="V731" s="105">
        <v>20</v>
      </c>
      <c r="W731" s="105">
        <v>21</v>
      </c>
      <c r="X731" s="105">
        <v>22</v>
      </c>
      <c r="Y731" s="105">
        <v>23</v>
      </c>
      <c r="Z731" s="105">
        <v>24</v>
      </c>
      <c r="AA731" s="105">
        <v>25</v>
      </c>
      <c r="AB731" s="105">
        <v>26</v>
      </c>
      <c r="AC731" s="105">
        <v>27</v>
      </c>
      <c r="AD731" s="105">
        <v>28</v>
      </c>
      <c r="AE731" s="105">
        <v>29</v>
      </c>
      <c r="AF731" s="105">
        <v>30</v>
      </c>
      <c r="AG731" s="105"/>
      <c r="AH731" s="106" t="s">
        <v>29</v>
      </c>
      <c r="AI731" s="107" t="s">
        <v>30</v>
      </c>
      <c r="AJ731" s="108" t="s">
        <v>31</v>
      </c>
    </row>
    <row r="732" spans="1:37" x14ac:dyDescent="0.2">
      <c r="A732" s="6" t="s">
        <v>156</v>
      </c>
      <c r="B732" s="7" t="s">
        <v>85</v>
      </c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  <c r="Z732" s="111"/>
      <c r="AA732" s="111"/>
      <c r="AB732" s="111"/>
      <c r="AC732" s="111"/>
      <c r="AD732" s="111"/>
      <c r="AE732" s="111"/>
      <c r="AF732" s="111"/>
      <c r="AG732" s="112"/>
      <c r="AH732" s="106">
        <f t="shared" ref="AH732:AH754" si="1014">SUM(C732:AG732)</f>
        <v>0</v>
      </c>
      <c r="AI732" s="107" t="str">
        <f t="shared" ref="AI732:AI753" si="1015">IF(AH732=0,"",AH732/AH$755*100)</f>
        <v/>
      </c>
      <c r="AJ732" s="108" t="str">
        <f>IF(AH732=0,"",AI732*AJ$730/100)</f>
        <v/>
      </c>
      <c r="AK732" s="279" t="str">
        <f t="shared" ref="AK732:AK753" si="1016">IF(AH732=0,"",AH732/AH$755)</f>
        <v/>
      </c>
    </row>
    <row r="733" spans="1:37" x14ac:dyDescent="0.2">
      <c r="A733" s="6" t="s">
        <v>160</v>
      </c>
      <c r="B733" s="7" t="s">
        <v>7</v>
      </c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  <c r="Z733" s="111"/>
      <c r="AA733" s="111"/>
      <c r="AB733" s="111"/>
      <c r="AC733" s="111"/>
      <c r="AD733" s="111"/>
      <c r="AE733" s="111"/>
      <c r="AF733" s="111"/>
      <c r="AG733" s="112"/>
      <c r="AH733" s="106">
        <f t="shared" si="1014"/>
        <v>0</v>
      </c>
      <c r="AI733" s="107" t="str">
        <f t="shared" si="1015"/>
        <v/>
      </c>
      <c r="AJ733" s="108" t="str">
        <f t="shared" ref="AJ733:AJ753" si="1017">IF(AH733=0,"",AI733*AJ$730/100)</f>
        <v/>
      </c>
      <c r="AK733" s="279" t="str">
        <f t="shared" si="1016"/>
        <v/>
      </c>
    </row>
    <row r="734" spans="1:37" x14ac:dyDescent="0.2">
      <c r="A734" s="6" t="s">
        <v>158</v>
      </c>
      <c r="B734" s="7" t="s">
        <v>181</v>
      </c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  <c r="Z734" s="111"/>
      <c r="AA734" s="111"/>
      <c r="AB734" s="111"/>
      <c r="AC734" s="111"/>
      <c r="AD734" s="111"/>
      <c r="AE734" s="111"/>
      <c r="AF734" s="111"/>
      <c r="AG734" s="112"/>
      <c r="AH734" s="106">
        <f t="shared" si="1014"/>
        <v>0</v>
      </c>
      <c r="AI734" s="107" t="str">
        <f t="shared" si="1015"/>
        <v/>
      </c>
      <c r="AJ734" s="108" t="str">
        <f t="shared" si="1017"/>
        <v/>
      </c>
      <c r="AK734" s="279" t="str">
        <f t="shared" si="1016"/>
        <v/>
      </c>
    </row>
    <row r="735" spans="1:37" x14ac:dyDescent="0.2">
      <c r="A735" s="6" t="s">
        <v>159</v>
      </c>
      <c r="B735" s="7" t="s">
        <v>8</v>
      </c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  <c r="Z735" s="111"/>
      <c r="AA735" s="111"/>
      <c r="AB735" s="111"/>
      <c r="AC735" s="111"/>
      <c r="AD735" s="111"/>
      <c r="AE735" s="111"/>
      <c r="AF735" s="111"/>
      <c r="AG735" s="112"/>
      <c r="AH735" s="106">
        <f t="shared" si="1014"/>
        <v>0</v>
      </c>
      <c r="AI735" s="107" t="str">
        <f t="shared" si="1015"/>
        <v/>
      </c>
      <c r="AJ735" s="108" t="str">
        <f t="shared" si="1017"/>
        <v/>
      </c>
      <c r="AK735" s="279" t="str">
        <f t="shared" si="1016"/>
        <v/>
      </c>
    </row>
    <row r="736" spans="1:37" x14ac:dyDescent="0.2">
      <c r="A736" s="8" t="s">
        <v>163</v>
      </c>
      <c r="B736" s="9" t="s">
        <v>183</v>
      </c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  <c r="Z736" s="111"/>
      <c r="AA736" s="111"/>
      <c r="AB736" s="111"/>
      <c r="AC736" s="111"/>
      <c r="AD736" s="111"/>
      <c r="AE736" s="111"/>
      <c r="AF736" s="111"/>
      <c r="AG736" s="112"/>
      <c r="AH736" s="106">
        <f t="shared" si="1014"/>
        <v>0</v>
      </c>
      <c r="AI736" s="107" t="str">
        <f t="shared" si="1015"/>
        <v/>
      </c>
      <c r="AJ736" s="108" t="str">
        <f t="shared" si="1017"/>
        <v/>
      </c>
      <c r="AK736" s="279" t="str">
        <f t="shared" si="1016"/>
        <v/>
      </c>
    </row>
    <row r="737" spans="1:37" x14ac:dyDescent="0.2">
      <c r="A737" s="8" t="s">
        <v>162</v>
      </c>
      <c r="B737" s="9" t="s">
        <v>89</v>
      </c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  <c r="Z737" s="111"/>
      <c r="AA737" s="111"/>
      <c r="AB737" s="111"/>
      <c r="AC737" s="111"/>
      <c r="AD737" s="111"/>
      <c r="AE737" s="111"/>
      <c r="AF737" s="111"/>
      <c r="AG737" s="112"/>
      <c r="AH737" s="106">
        <f t="shared" si="1014"/>
        <v>0</v>
      </c>
      <c r="AI737" s="107" t="str">
        <f t="shared" si="1015"/>
        <v/>
      </c>
      <c r="AJ737" s="108" t="str">
        <f t="shared" si="1017"/>
        <v/>
      </c>
      <c r="AK737" s="279" t="str">
        <f t="shared" si="1016"/>
        <v/>
      </c>
    </row>
    <row r="738" spans="1:37" x14ac:dyDescent="0.2">
      <c r="A738" s="6" t="s">
        <v>161</v>
      </c>
      <c r="B738" s="7" t="s">
        <v>182</v>
      </c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  <c r="Z738" s="111"/>
      <c r="AA738" s="111"/>
      <c r="AB738" s="111"/>
      <c r="AC738" s="111"/>
      <c r="AD738" s="111"/>
      <c r="AE738" s="111"/>
      <c r="AF738" s="111"/>
      <c r="AG738" s="112"/>
      <c r="AH738" s="106">
        <f t="shared" si="1014"/>
        <v>0</v>
      </c>
      <c r="AI738" s="107" t="str">
        <f t="shared" si="1015"/>
        <v/>
      </c>
      <c r="AJ738" s="108" t="str">
        <f t="shared" si="1017"/>
        <v/>
      </c>
      <c r="AK738" s="279" t="str">
        <f t="shared" si="1016"/>
        <v/>
      </c>
    </row>
    <row r="739" spans="1:37" x14ac:dyDescent="0.2">
      <c r="A739" s="8" t="s">
        <v>164</v>
      </c>
      <c r="B739" s="9" t="s">
        <v>91</v>
      </c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  <c r="Z739" s="111"/>
      <c r="AA739" s="111"/>
      <c r="AB739" s="111"/>
      <c r="AC739" s="111"/>
      <c r="AD739" s="111"/>
      <c r="AE739" s="111"/>
      <c r="AF739" s="111"/>
      <c r="AG739" s="112"/>
      <c r="AH739" s="106">
        <f t="shared" si="1014"/>
        <v>0</v>
      </c>
      <c r="AI739" s="107" t="str">
        <f t="shared" si="1015"/>
        <v/>
      </c>
      <c r="AJ739" s="108" t="str">
        <f t="shared" si="1017"/>
        <v/>
      </c>
      <c r="AK739" s="279" t="str">
        <f t="shared" si="1016"/>
        <v/>
      </c>
    </row>
    <row r="740" spans="1:37" x14ac:dyDescent="0.2">
      <c r="A740" s="6" t="s">
        <v>157</v>
      </c>
      <c r="B740" s="7" t="s">
        <v>180</v>
      </c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  <c r="Z740" s="111"/>
      <c r="AA740" s="111"/>
      <c r="AB740" s="111"/>
      <c r="AC740" s="111"/>
      <c r="AD740" s="111"/>
      <c r="AE740" s="111"/>
      <c r="AF740" s="111"/>
      <c r="AG740" s="112"/>
      <c r="AH740" s="106">
        <f t="shared" si="1014"/>
        <v>0</v>
      </c>
      <c r="AI740" s="107" t="str">
        <f t="shared" si="1015"/>
        <v/>
      </c>
      <c r="AJ740" s="108" t="str">
        <f t="shared" si="1017"/>
        <v/>
      </c>
      <c r="AK740" s="279" t="str">
        <f t="shared" si="1016"/>
        <v/>
      </c>
    </row>
    <row r="741" spans="1:37" x14ac:dyDescent="0.2">
      <c r="A741" s="8" t="s">
        <v>165</v>
      </c>
      <c r="B741" s="9" t="s">
        <v>184</v>
      </c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  <c r="Z741" s="111"/>
      <c r="AA741" s="111"/>
      <c r="AB741" s="111"/>
      <c r="AC741" s="111"/>
      <c r="AD741" s="111"/>
      <c r="AE741" s="111"/>
      <c r="AF741" s="111"/>
      <c r="AG741" s="112"/>
      <c r="AH741" s="106">
        <f t="shared" si="1014"/>
        <v>0</v>
      </c>
      <c r="AI741" s="107" t="str">
        <f t="shared" si="1015"/>
        <v/>
      </c>
      <c r="AJ741" s="108" t="str">
        <f t="shared" si="1017"/>
        <v/>
      </c>
      <c r="AK741" s="279" t="str">
        <f t="shared" si="1016"/>
        <v/>
      </c>
    </row>
    <row r="742" spans="1:37" x14ac:dyDescent="0.2">
      <c r="A742" s="8" t="s">
        <v>166</v>
      </c>
      <c r="B742" s="9" t="s">
        <v>185</v>
      </c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  <c r="Z742" s="111"/>
      <c r="AA742" s="111"/>
      <c r="AB742" s="111"/>
      <c r="AC742" s="111"/>
      <c r="AD742" s="111"/>
      <c r="AE742" s="111"/>
      <c r="AF742" s="111"/>
      <c r="AG742" s="112"/>
      <c r="AH742" s="106">
        <f t="shared" si="1014"/>
        <v>0</v>
      </c>
      <c r="AI742" s="107" t="str">
        <f t="shared" si="1015"/>
        <v/>
      </c>
      <c r="AJ742" s="108" t="str">
        <f t="shared" si="1017"/>
        <v/>
      </c>
      <c r="AK742" s="279" t="str">
        <f t="shared" si="1016"/>
        <v/>
      </c>
    </row>
    <row r="743" spans="1:37" x14ac:dyDescent="0.2">
      <c r="A743" s="8" t="s">
        <v>171</v>
      </c>
      <c r="B743" s="9" t="s">
        <v>190</v>
      </c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  <c r="Z743" s="111"/>
      <c r="AA743" s="111"/>
      <c r="AB743" s="111"/>
      <c r="AC743" s="111"/>
      <c r="AD743" s="111"/>
      <c r="AE743" s="111"/>
      <c r="AF743" s="111"/>
      <c r="AG743" s="112"/>
      <c r="AH743" s="106">
        <f t="shared" si="1014"/>
        <v>0</v>
      </c>
      <c r="AI743" s="107" t="str">
        <f t="shared" si="1015"/>
        <v/>
      </c>
      <c r="AJ743" s="108" t="str">
        <f t="shared" si="1017"/>
        <v/>
      </c>
      <c r="AK743" s="279" t="str">
        <f t="shared" si="1016"/>
        <v/>
      </c>
    </row>
    <row r="744" spans="1:37" x14ac:dyDescent="0.2">
      <c r="A744" s="8" t="s">
        <v>167</v>
      </c>
      <c r="B744" s="9" t="s">
        <v>186</v>
      </c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  <c r="Z744" s="111"/>
      <c r="AA744" s="111"/>
      <c r="AB744" s="111"/>
      <c r="AC744" s="111"/>
      <c r="AD744" s="111"/>
      <c r="AE744" s="111"/>
      <c r="AF744" s="111"/>
      <c r="AG744" s="112"/>
      <c r="AH744" s="106">
        <f t="shared" si="1014"/>
        <v>0</v>
      </c>
      <c r="AI744" s="107" t="str">
        <f t="shared" si="1015"/>
        <v/>
      </c>
      <c r="AJ744" s="108" t="str">
        <f t="shared" si="1017"/>
        <v/>
      </c>
      <c r="AK744" s="279" t="str">
        <f t="shared" si="1016"/>
        <v/>
      </c>
    </row>
    <row r="745" spans="1:37" x14ac:dyDescent="0.2">
      <c r="A745" s="8" t="s">
        <v>168</v>
      </c>
      <c r="B745" s="9" t="s">
        <v>187</v>
      </c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  <c r="Z745" s="111"/>
      <c r="AA745" s="111"/>
      <c r="AB745" s="111"/>
      <c r="AC745" s="111"/>
      <c r="AD745" s="111"/>
      <c r="AE745" s="111"/>
      <c r="AF745" s="111"/>
      <c r="AG745" s="112"/>
      <c r="AH745" s="106">
        <f t="shared" si="1014"/>
        <v>0</v>
      </c>
      <c r="AI745" s="107" t="str">
        <f t="shared" si="1015"/>
        <v/>
      </c>
      <c r="AJ745" s="108" t="str">
        <f t="shared" si="1017"/>
        <v/>
      </c>
      <c r="AK745" s="279" t="str">
        <f t="shared" si="1016"/>
        <v/>
      </c>
    </row>
    <row r="746" spans="1:37" x14ac:dyDescent="0.2">
      <c r="A746" s="8" t="s">
        <v>169</v>
      </c>
      <c r="B746" s="9" t="s">
        <v>188</v>
      </c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  <c r="Z746" s="111"/>
      <c r="AA746" s="111"/>
      <c r="AB746" s="111"/>
      <c r="AC746" s="111"/>
      <c r="AD746" s="111"/>
      <c r="AE746" s="111"/>
      <c r="AF746" s="111"/>
      <c r="AG746" s="112"/>
      <c r="AH746" s="106">
        <f t="shared" si="1014"/>
        <v>0</v>
      </c>
      <c r="AI746" s="107" t="str">
        <f t="shared" si="1015"/>
        <v/>
      </c>
      <c r="AJ746" s="108" t="str">
        <f t="shared" si="1017"/>
        <v/>
      </c>
      <c r="AK746" s="279" t="str">
        <f t="shared" si="1016"/>
        <v/>
      </c>
    </row>
    <row r="747" spans="1:37" x14ac:dyDescent="0.2">
      <c r="A747" s="8" t="s">
        <v>170</v>
      </c>
      <c r="B747" s="9" t="s">
        <v>189</v>
      </c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  <c r="Z747" s="111"/>
      <c r="AA747" s="111"/>
      <c r="AB747" s="111"/>
      <c r="AC747" s="111"/>
      <c r="AD747" s="111"/>
      <c r="AE747" s="111"/>
      <c r="AF747" s="111"/>
      <c r="AG747" s="112"/>
      <c r="AH747" s="106">
        <f t="shared" si="1014"/>
        <v>0</v>
      </c>
      <c r="AI747" s="107" t="str">
        <f t="shared" si="1015"/>
        <v/>
      </c>
      <c r="AJ747" s="108" t="str">
        <f t="shared" si="1017"/>
        <v/>
      </c>
      <c r="AK747" s="279" t="str">
        <f t="shared" si="1016"/>
        <v/>
      </c>
    </row>
    <row r="748" spans="1:37" x14ac:dyDescent="0.2">
      <c r="A748" s="8" t="s">
        <v>173</v>
      </c>
      <c r="B748" s="10" t="s">
        <v>192</v>
      </c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  <c r="Z748" s="111"/>
      <c r="AA748" s="111"/>
      <c r="AB748" s="111"/>
      <c r="AC748" s="111"/>
      <c r="AD748" s="111"/>
      <c r="AE748" s="111"/>
      <c r="AF748" s="111"/>
      <c r="AG748" s="112"/>
      <c r="AH748" s="106">
        <f t="shared" si="1014"/>
        <v>0</v>
      </c>
      <c r="AI748" s="107" t="str">
        <f t="shared" si="1015"/>
        <v/>
      </c>
      <c r="AJ748" s="108" t="str">
        <f t="shared" si="1017"/>
        <v/>
      </c>
      <c r="AK748" s="279" t="str">
        <f t="shared" si="1016"/>
        <v/>
      </c>
    </row>
    <row r="749" spans="1:37" x14ac:dyDescent="0.2">
      <c r="A749" s="8" t="s">
        <v>172</v>
      </c>
      <c r="B749" s="9" t="s">
        <v>191</v>
      </c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  <c r="Z749" s="111"/>
      <c r="AA749" s="111"/>
      <c r="AB749" s="111"/>
      <c r="AC749" s="111"/>
      <c r="AD749" s="111"/>
      <c r="AE749" s="111"/>
      <c r="AF749" s="111"/>
      <c r="AG749" s="112"/>
      <c r="AH749" s="106">
        <f t="shared" si="1014"/>
        <v>0</v>
      </c>
      <c r="AI749" s="107" t="str">
        <f t="shared" si="1015"/>
        <v/>
      </c>
      <c r="AJ749" s="108" t="str">
        <f t="shared" si="1017"/>
        <v/>
      </c>
      <c r="AK749" s="279" t="str">
        <f t="shared" si="1016"/>
        <v/>
      </c>
    </row>
    <row r="750" spans="1:37" x14ac:dyDescent="0.2">
      <c r="A750" s="8" t="s">
        <v>174</v>
      </c>
      <c r="B750" s="10" t="s">
        <v>193</v>
      </c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  <c r="Z750" s="111"/>
      <c r="AA750" s="111"/>
      <c r="AB750" s="111"/>
      <c r="AC750" s="111"/>
      <c r="AD750" s="111"/>
      <c r="AE750" s="111"/>
      <c r="AF750" s="111"/>
      <c r="AG750" s="112"/>
      <c r="AH750" s="106">
        <f t="shared" si="1014"/>
        <v>0</v>
      </c>
      <c r="AI750" s="107" t="str">
        <f t="shared" si="1015"/>
        <v/>
      </c>
      <c r="AJ750" s="108" t="str">
        <f t="shared" si="1017"/>
        <v/>
      </c>
      <c r="AK750" s="279" t="str">
        <f t="shared" si="1016"/>
        <v/>
      </c>
    </row>
    <row r="751" spans="1:37" x14ac:dyDescent="0.2">
      <c r="A751" s="8" t="s">
        <v>175</v>
      </c>
      <c r="B751" s="10" t="s">
        <v>194</v>
      </c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  <c r="Z751" s="111"/>
      <c r="AA751" s="111"/>
      <c r="AB751" s="111"/>
      <c r="AC751" s="111"/>
      <c r="AD751" s="111"/>
      <c r="AE751" s="111"/>
      <c r="AF751" s="111"/>
      <c r="AG751" s="112"/>
      <c r="AH751" s="106">
        <f t="shared" si="1014"/>
        <v>0</v>
      </c>
      <c r="AI751" s="107" t="str">
        <f t="shared" si="1015"/>
        <v/>
      </c>
      <c r="AJ751" s="108" t="str">
        <f t="shared" si="1017"/>
        <v/>
      </c>
      <c r="AK751" s="279" t="str">
        <f t="shared" si="1016"/>
        <v/>
      </c>
    </row>
    <row r="752" spans="1:37" x14ac:dyDescent="0.2">
      <c r="A752" s="8" t="s">
        <v>176</v>
      </c>
      <c r="B752" s="10" t="s">
        <v>195</v>
      </c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  <c r="Z752" s="111"/>
      <c r="AA752" s="111"/>
      <c r="AB752" s="111"/>
      <c r="AC752" s="111"/>
      <c r="AD752" s="111"/>
      <c r="AE752" s="111"/>
      <c r="AF752" s="111"/>
      <c r="AG752" s="112"/>
      <c r="AH752" s="106">
        <f t="shared" si="1014"/>
        <v>0</v>
      </c>
      <c r="AI752" s="107" t="str">
        <f t="shared" si="1015"/>
        <v/>
      </c>
      <c r="AJ752" s="108" t="str">
        <f t="shared" si="1017"/>
        <v/>
      </c>
      <c r="AK752" s="279" t="str">
        <f t="shared" si="1016"/>
        <v/>
      </c>
    </row>
    <row r="753" spans="1:37" x14ac:dyDescent="0.2">
      <c r="A753" s="8" t="s">
        <v>178</v>
      </c>
      <c r="B753" s="10" t="s">
        <v>179</v>
      </c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  <c r="Z753" s="111"/>
      <c r="AA753" s="111"/>
      <c r="AB753" s="111"/>
      <c r="AC753" s="111"/>
      <c r="AD753" s="111"/>
      <c r="AE753" s="111"/>
      <c r="AF753" s="111"/>
      <c r="AG753" s="112"/>
      <c r="AH753" s="106">
        <f t="shared" si="1014"/>
        <v>0</v>
      </c>
      <c r="AI753" s="107" t="str">
        <f t="shared" si="1015"/>
        <v/>
      </c>
      <c r="AJ753" s="108" t="str">
        <f t="shared" si="1017"/>
        <v/>
      </c>
      <c r="AK753" s="279" t="str">
        <f t="shared" si="1016"/>
        <v/>
      </c>
    </row>
    <row r="754" spans="1:37" x14ac:dyDescent="0.2">
      <c r="A754" s="8" t="s">
        <v>177</v>
      </c>
      <c r="B754" s="10" t="s">
        <v>196</v>
      </c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  <c r="Z754" s="111"/>
      <c r="AA754" s="111"/>
      <c r="AB754" s="111"/>
      <c r="AC754" s="111"/>
      <c r="AD754" s="111"/>
      <c r="AE754" s="111"/>
      <c r="AF754" s="111"/>
      <c r="AG754" s="114"/>
      <c r="AH754" s="106">
        <f t="shared" si="1014"/>
        <v>0</v>
      </c>
      <c r="AI754" s="107" t="str">
        <f t="shared" ref="AI754" si="1018">IF(AH754=0,"",AH754/AH$755*100)</f>
        <v/>
      </c>
      <c r="AJ754" s="108" t="str">
        <f t="shared" ref="AJ754" si="1019">IF(AH754=0,"",AI754*AJ$730/100)</f>
        <v/>
      </c>
      <c r="AK754" s="279" t="str">
        <f t="shared" ref="AK754" si="1020">IF(AH754=0,"",AH754/AH$755)</f>
        <v/>
      </c>
    </row>
    <row r="755" spans="1:37" x14ac:dyDescent="0.2">
      <c r="A755" s="31"/>
      <c r="B755" s="32" t="s">
        <v>29</v>
      </c>
      <c r="C755" s="117">
        <f>SUM(C732:C754)</f>
        <v>0</v>
      </c>
      <c r="D755" s="117">
        <f t="shared" ref="D755" si="1021">SUM(D732:D754)</f>
        <v>0</v>
      </c>
      <c r="E755" s="117">
        <f t="shared" ref="E755" si="1022">SUM(E732:E754)</f>
        <v>0</v>
      </c>
      <c r="F755" s="117">
        <f t="shared" ref="F755" si="1023">SUM(F732:F754)</f>
        <v>0</v>
      </c>
      <c r="G755" s="117">
        <f t="shared" ref="G755" si="1024">SUM(G732:G754)</f>
        <v>0</v>
      </c>
      <c r="H755" s="117">
        <f t="shared" ref="H755" si="1025">SUM(H732:H754)</f>
        <v>0</v>
      </c>
      <c r="I755" s="117">
        <f t="shared" ref="I755" si="1026">SUM(I732:I754)</f>
        <v>0</v>
      </c>
      <c r="J755" s="117">
        <f t="shared" ref="J755" si="1027">SUM(J732:J754)</f>
        <v>0</v>
      </c>
      <c r="K755" s="117">
        <f t="shared" ref="K755" si="1028">SUM(K732:K754)</f>
        <v>0</v>
      </c>
      <c r="L755" s="117">
        <f t="shared" ref="L755" si="1029">SUM(L732:L754)</f>
        <v>0</v>
      </c>
      <c r="M755" s="117">
        <f t="shared" ref="M755" si="1030">SUM(M732:M754)</f>
        <v>0</v>
      </c>
      <c r="N755" s="117">
        <f t="shared" ref="N755" si="1031">SUM(N732:N754)</f>
        <v>0</v>
      </c>
      <c r="O755" s="117">
        <f t="shared" ref="O755" si="1032">SUM(O732:O754)</f>
        <v>0</v>
      </c>
      <c r="P755" s="117">
        <f t="shared" ref="P755" si="1033">SUM(P732:P754)</f>
        <v>0</v>
      </c>
      <c r="Q755" s="117">
        <f t="shared" ref="Q755" si="1034">SUM(Q732:Q754)</f>
        <v>0</v>
      </c>
      <c r="R755" s="117">
        <f t="shared" ref="R755" si="1035">SUM(R732:R754)</f>
        <v>0</v>
      </c>
      <c r="S755" s="117">
        <f t="shared" ref="S755" si="1036">SUM(S732:S754)</f>
        <v>0</v>
      </c>
      <c r="T755" s="117">
        <f t="shared" ref="T755" si="1037">SUM(T732:T754)</f>
        <v>0</v>
      </c>
      <c r="U755" s="117">
        <f t="shared" ref="U755" si="1038">SUM(U732:U754)</f>
        <v>0</v>
      </c>
      <c r="V755" s="117">
        <f t="shared" ref="V755" si="1039">SUM(V732:V754)</f>
        <v>0</v>
      </c>
      <c r="W755" s="117">
        <f t="shared" ref="W755" si="1040">SUM(W732:W754)</f>
        <v>0</v>
      </c>
      <c r="X755" s="117">
        <f t="shared" ref="X755" si="1041">SUM(X732:X754)</f>
        <v>0</v>
      </c>
      <c r="Y755" s="117">
        <f t="shared" ref="Y755" si="1042">SUM(Y732:Y754)</f>
        <v>0</v>
      </c>
      <c r="Z755" s="117">
        <f t="shared" ref="Z755" si="1043">SUM(Z732:Z754)</f>
        <v>0</v>
      </c>
      <c r="AA755" s="117">
        <f t="shared" ref="AA755" si="1044">SUM(AA732:AA754)</f>
        <v>0</v>
      </c>
      <c r="AB755" s="117">
        <f t="shared" ref="AB755" si="1045">SUM(AB732:AB754)</f>
        <v>0</v>
      </c>
      <c r="AC755" s="117">
        <f t="shared" ref="AC755" si="1046">SUM(AC732:AC754)</f>
        <v>0</v>
      </c>
      <c r="AD755" s="117">
        <f t="shared" ref="AD755" si="1047">SUM(AD732:AD754)</f>
        <v>0</v>
      </c>
      <c r="AE755" s="117">
        <f t="shared" ref="AE755" si="1048">SUM(AE732:AE754)</f>
        <v>0</v>
      </c>
      <c r="AF755" s="117">
        <f t="shared" ref="AF755" si="1049">SUM(AF732:AF754)</f>
        <v>0</v>
      </c>
      <c r="AG755" s="117">
        <f t="shared" ref="AG755" si="1050">SUM(AG732:AG754)</f>
        <v>0</v>
      </c>
      <c r="AH755" s="117">
        <f t="shared" ref="AH755" si="1051">SUM(AH732:AH754)</f>
        <v>0</v>
      </c>
      <c r="AI755" s="101" t="str">
        <f>IF(AJ755=AJ730,"ตรง","ไม่ตรง")</f>
        <v>ตรง</v>
      </c>
      <c r="AJ755" s="102">
        <f>SUM(AJ732:AJ753)</f>
        <v>0</v>
      </c>
      <c r="AK755" s="279">
        <f>SUM(AK732:AK753)</f>
        <v>0</v>
      </c>
    </row>
    <row r="757" spans="1:37" x14ac:dyDescent="0.2">
      <c r="A757" s="99">
        <v>28</v>
      </c>
      <c r="B757" s="100" t="e">
        <f>VLOOKUP(A757,'1ค่าแรงรายคน'!$A$2:$B$32,2,0)</f>
        <v>#N/A</v>
      </c>
      <c r="AI757" s="101" t="s">
        <v>124</v>
      </c>
      <c r="AJ757" s="102" t="s">
        <v>28</v>
      </c>
    </row>
    <row r="758" spans="1:37" x14ac:dyDescent="0.2">
      <c r="A758" s="381" t="s">
        <v>0</v>
      </c>
      <c r="B758" s="381" t="s">
        <v>1</v>
      </c>
      <c r="C758" s="383"/>
      <c r="D758" s="384"/>
      <c r="E758" s="384"/>
      <c r="F758" s="384"/>
      <c r="G758" s="384"/>
      <c r="H758" s="384"/>
      <c r="I758" s="384"/>
      <c r="J758" s="384"/>
      <c r="K758" s="384"/>
      <c r="L758" s="384"/>
      <c r="M758" s="384"/>
      <c r="N758" s="384"/>
      <c r="O758" s="384"/>
      <c r="P758" s="384"/>
      <c r="Q758" s="384"/>
      <c r="R758" s="384"/>
      <c r="S758" s="384"/>
      <c r="T758" s="384"/>
      <c r="U758" s="384"/>
      <c r="V758" s="384"/>
      <c r="W758" s="384"/>
      <c r="X758" s="384"/>
      <c r="Y758" s="384"/>
      <c r="Z758" s="384"/>
      <c r="AA758" s="384"/>
      <c r="AB758" s="384"/>
      <c r="AC758" s="384"/>
      <c r="AD758" s="384"/>
      <c r="AE758" s="384"/>
      <c r="AF758" s="384"/>
      <c r="AG758" s="384"/>
      <c r="AI758" s="102">
        <v>1</v>
      </c>
      <c r="AJ758" s="104">
        <f>+'1ค่าแรงรายคน'!C29</f>
        <v>0</v>
      </c>
    </row>
    <row r="759" spans="1:37" x14ac:dyDescent="0.2">
      <c r="A759" s="382"/>
      <c r="B759" s="382"/>
      <c r="C759" s="105">
        <v>1</v>
      </c>
      <c r="D759" s="105">
        <v>2</v>
      </c>
      <c r="E759" s="105">
        <v>3</v>
      </c>
      <c r="F759" s="105">
        <v>4</v>
      </c>
      <c r="G759" s="105">
        <v>5</v>
      </c>
      <c r="H759" s="105">
        <v>6</v>
      </c>
      <c r="I759" s="105">
        <v>7</v>
      </c>
      <c r="J759" s="105">
        <v>8</v>
      </c>
      <c r="K759" s="105">
        <v>9</v>
      </c>
      <c r="L759" s="105">
        <v>10</v>
      </c>
      <c r="M759" s="105">
        <v>11</v>
      </c>
      <c r="N759" s="105">
        <v>12</v>
      </c>
      <c r="O759" s="105">
        <v>13</v>
      </c>
      <c r="P759" s="105">
        <v>14</v>
      </c>
      <c r="Q759" s="105">
        <v>15</v>
      </c>
      <c r="R759" s="105">
        <v>16</v>
      </c>
      <c r="S759" s="105">
        <v>17</v>
      </c>
      <c r="T759" s="105">
        <v>18</v>
      </c>
      <c r="U759" s="105">
        <v>19</v>
      </c>
      <c r="V759" s="105">
        <v>20</v>
      </c>
      <c r="W759" s="105">
        <v>21</v>
      </c>
      <c r="X759" s="105">
        <v>22</v>
      </c>
      <c r="Y759" s="105">
        <v>23</v>
      </c>
      <c r="Z759" s="105">
        <v>24</v>
      </c>
      <c r="AA759" s="105">
        <v>25</v>
      </c>
      <c r="AB759" s="105">
        <v>26</v>
      </c>
      <c r="AC759" s="105">
        <v>27</v>
      </c>
      <c r="AD759" s="105">
        <v>28</v>
      </c>
      <c r="AE759" s="105">
        <v>29</v>
      </c>
      <c r="AF759" s="105">
        <v>30</v>
      </c>
      <c r="AG759" s="105"/>
      <c r="AH759" s="106" t="s">
        <v>29</v>
      </c>
      <c r="AI759" s="107" t="s">
        <v>30</v>
      </c>
      <c r="AJ759" s="108" t="s">
        <v>31</v>
      </c>
    </row>
    <row r="760" spans="1:37" x14ac:dyDescent="0.2">
      <c r="A760" s="6" t="s">
        <v>156</v>
      </c>
      <c r="B760" s="7" t="s">
        <v>85</v>
      </c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  <c r="Z760" s="111"/>
      <c r="AA760" s="111"/>
      <c r="AB760" s="111"/>
      <c r="AC760" s="111"/>
      <c r="AD760" s="111"/>
      <c r="AE760" s="111"/>
      <c r="AF760" s="111"/>
      <c r="AG760" s="112"/>
      <c r="AH760" s="106">
        <f t="shared" ref="AH760:AH782" si="1052">SUM(C760:AG760)</f>
        <v>0</v>
      </c>
      <c r="AI760" s="107" t="str">
        <f t="shared" ref="AI760:AI781" si="1053">IF(AH760=0,"",AH760/AH$783*100)</f>
        <v/>
      </c>
      <c r="AJ760" s="108" t="str">
        <f>IF(AH760=0,"",AI760*AJ$758/100)</f>
        <v/>
      </c>
      <c r="AK760" s="279" t="str">
        <f t="shared" ref="AK760:AK781" si="1054">IF(AH760=0,"",AH760/AH$783)</f>
        <v/>
      </c>
    </row>
    <row r="761" spans="1:37" x14ac:dyDescent="0.2">
      <c r="A761" s="6" t="s">
        <v>160</v>
      </c>
      <c r="B761" s="7" t="s">
        <v>7</v>
      </c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  <c r="Z761" s="111"/>
      <c r="AA761" s="111"/>
      <c r="AB761" s="111"/>
      <c r="AC761" s="111"/>
      <c r="AD761" s="111"/>
      <c r="AE761" s="111"/>
      <c r="AF761" s="111"/>
      <c r="AG761" s="112"/>
      <c r="AH761" s="106">
        <f t="shared" si="1052"/>
        <v>0</v>
      </c>
      <c r="AI761" s="107" t="str">
        <f t="shared" si="1053"/>
        <v/>
      </c>
      <c r="AJ761" s="108" t="str">
        <f t="shared" ref="AJ761:AJ781" si="1055">IF(AH761=0,"",AI761*AJ$758/100)</f>
        <v/>
      </c>
      <c r="AK761" s="279" t="str">
        <f t="shared" si="1054"/>
        <v/>
      </c>
    </row>
    <row r="762" spans="1:37" x14ac:dyDescent="0.2">
      <c r="A762" s="6" t="s">
        <v>158</v>
      </c>
      <c r="B762" s="7" t="s">
        <v>181</v>
      </c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  <c r="Z762" s="111"/>
      <c r="AA762" s="111"/>
      <c r="AB762" s="111"/>
      <c r="AC762" s="111"/>
      <c r="AD762" s="111"/>
      <c r="AE762" s="111"/>
      <c r="AF762" s="111"/>
      <c r="AG762" s="112"/>
      <c r="AH762" s="106">
        <f t="shared" si="1052"/>
        <v>0</v>
      </c>
      <c r="AI762" s="107" t="str">
        <f t="shared" si="1053"/>
        <v/>
      </c>
      <c r="AJ762" s="108" t="str">
        <f t="shared" si="1055"/>
        <v/>
      </c>
      <c r="AK762" s="279" t="str">
        <f t="shared" si="1054"/>
        <v/>
      </c>
    </row>
    <row r="763" spans="1:37" x14ac:dyDescent="0.2">
      <c r="A763" s="6" t="s">
        <v>159</v>
      </c>
      <c r="B763" s="7" t="s">
        <v>8</v>
      </c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  <c r="Z763" s="111"/>
      <c r="AA763" s="111"/>
      <c r="AB763" s="111"/>
      <c r="AC763" s="111"/>
      <c r="AD763" s="111"/>
      <c r="AE763" s="111"/>
      <c r="AF763" s="111"/>
      <c r="AG763" s="112"/>
      <c r="AH763" s="106">
        <f t="shared" si="1052"/>
        <v>0</v>
      </c>
      <c r="AI763" s="107" t="str">
        <f t="shared" si="1053"/>
        <v/>
      </c>
      <c r="AJ763" s="108" t="str">
        <f t="shared" si="1055"/>
        <v/>
      </c>
      <c r="AK763" s="279" t="str">
        <f t="shared" si="1054"/>
        <v/>
      </c>
    </row>
    <row r="764" spans="1:37" x14ac:dyDescent="0.2">
      <c r="A764" s="8" t="s">
        <v>163</v>
      </c>
      <c r="B764" s="9" t="s">
        <v>183</v>
      </c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  <c r="Z764" s="111"/>
      <c r="AA764" s="111"/>
      <c r="AB764" s="111"/>
      <c r="AC764" s="111"/>
      <c r="AD764" s="111"/>
      <c r="AE764" s="111"/>
      <c r="AF764" s="111"/>
      <c r="AG764" s="112"/>
      <c r="AH764" s="106">
        <f t="shared" si="1052"/>
        <v>0</v>
      </c>
      <c r="AI764" s="107" t="str">
        <f t="shared" si="1053"/>
        <v/>
      </c>
      <c r="AJ764" s="108" t="str">
        <f t="shared" si="1055"/>
        <v/>
      </c>
      <c r="AK764" s="279" t="str">
        <f t="shared" si="1054"/>
        <v/>
      </c>
    </row>
    <row r="765" spans="1:37" x14ac:dyDescent="0.2">
      <c r="A765" s="8" t="s">
        <v>162</v>
      </c>
      <c r="B765" s="9" t="s">
        <v>89</v>
      </c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  <c r="Z765" s="111"/>
      <c r="AA765" s="111"/>
      <c r="AB765" s="111"/>
      <c r="AC765" s="111"/>
      <c r="AD765" s="111"/>
      <c r="AE765" s="111"/>
      <c r="AF765" s="111"/>
      <c r="AG765" s="112"/>
      <c r="AH765" s="106">
        <f t="shared" si="1052"/>
        <v>0</v>
      </c>
      <c r="AI765" s="107" t="str">
        <f t="shared" si="1053"/>
        <v/>
      </c>
      <c r="AJ765" s="108" t="str">
        <f t="shared" si="1055"/>
        <v/>
      </c>
      <c r="AK765" s="279" t="str">
        <f t="shared" si="1054"/>
        <v/>
      </c>
    </row>
    <row r="766" spans="1:37" x14ac:dyDescent="0.2">
      <c r="A766" s="6" t="s">
        <v>161</v>
      </c>
      <c r="B766" s="7" t="s">
        <v>182</v>
      </c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  <c r="Z766" s="111"/>
      <c r="AA766" s="111"/>
      <c r="AB766" s="111"/>
      <c r="AC766" s="111"/>
      <c r="AD766" s="111"/>
      <c r="AE766" s="111"/>
      <c r="AF766" s="111"/>
      <c r="AG766" s="112"/>
      <c r="AH766" s="106">
        <f t="shared" si="1052"/>
        <v>0</v>
      </c>
      <c r="AI766" s="107" t="str">
        <f t="shared" si="1053"/>
        <v/>
      </c>
      <c r="AJ766" s="108" t="str">
        <f t="shared" si="1055"/>
        <v/>
      </c>
      <c r="AK766" s="279" t="str">
        <f t="shared" si="1054"/>
        <v/>
      </c>
    </row>
    <row r="767" spans="1:37" x14ac:dyDescent="0.2">
      <c r="A767" s="8" t="s">
        <v>164</v>
      </c>
      <c r="B767" s="9" t="s">
        <v>91</v>
      </c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  <c r="Z767" s="111"/>
      <c r="AA767" s="111"/>
      <c r="AB767" s="111"/>
      <c r="AC767" s="111"/>
      <c r="AD767" s="111"/>
      <c r="AE767" s="111"/>
      <c r="AF767" s="111"/>
      <c r="AG767" s="112"/>
      <c r="AH767" s="106">
        <f t="shared" si="1052"/>
        <v>0</v>
      </c>
      <c r="AI767" s="107" t="str">
        <f t="shared" si="1053"/>
        <v/>
      </c>
      <c r="AJ767" s="108" t="str">
        <f t="shared" si="1055"/>
        <v/>
      </c>
      <c r="AK767" s="279" t="str">
        <f t="shared" si="1054"/>
        <v/>
      </c>
    </row>
    <row r="768" spans="1:37" x14ac:dyDescent="0.2">
      <c r="A768" s="6" t="s">
        <v>157</v>
      </c>
      <c r="B768" s="7" t="s">
        <v>180</v>
      </c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  <c r="Z768" s="111"/>
      <c r="AA768" s="111"/>
      <c r="AB768" s="111"/>
      <c r="AC768" s="111"/>
      <c r="AD768" s="111"/>
      <c r="AE768" s="111"/>
      <c r="AF768" s="111"/>
      <c r="AG768" s="112"/>
      <c r="AH768" s="106">
        <f t="shared" si="1052"/>
        <v>0</v>
      </c>
      <c r="AI768" s="107" t="str">
        <f t="shared" si="1053"/>
        <v/>
      </c>
      <c r="AJ768" s="108" t="str">
        <f t="shared" si="1055"/>
        <v/>
      </c>
      <c r="AK768" s="279" t="str">
        <f t="shared" si="1054"/>
        <v/>
      </c>
    </row>
    <row r="769" spans="1:37" x14ac:dyDescent="0.2">
      <c r="A769" s="8" t="s">
        <v>165</v>
      </c>
      <c r="B769" s="9" t="s">
        <v>184</v>
      </c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  <c r="Z769" s="111"/>
      <c r="AA769" s="111"/>
      <c r="AB769" s="111"/>
      <c r="AC769" s="111"/>
      <c r="AD769" s="111"/>
      <c r="AE769" s="111"/>
      <c r="AF769" s="111"/>
      <c r="AG769" s="112"/>
      <c r="AH769" s="106">
        <f t="shared" si="1052"/>
        <v>0</v>
      </c>
      <c r="AI769" s="107" t="str">
        <f t="shared" si="1053"/>
        <v/>
      </c>
      <c r="AJ769" s="108" t="str">
        <f t="shared" si="1055"/>
        <v/>
      </c>
      <c r="AK769" s="279" t="str">
        <f t="shared" si="1054"/>
        <v/>
      </c>
    </row>
    <row r="770" spans="1:37" x14ac:dyDescent="0.2">
      <c r="A770" s="8" t="s">
        <v>166</v>
      </c>
      <c r="B770" s="9" t="s">
        <v>185</v>
      </c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  <c r="Z770" s="111"/>
      <c r="AA770" s="111"/>
      <c r="AB770" s="111"/>
      <c r="AC770" s="111"/>
      <c r="AD770" s="111"/>
      <c r="AE770" s="111"/>
      <c r="AF770" s="111"/>
      <c r="AG770" s="112"/>
      <c r="AH770" s="106">
        <f t="shared" si="1052"/>
        <v>0</v>
      </c>
      <c r="AI770" s="107" t="str">
        <f t="shared" si="1053"/>
        <v/>
      </c>
      <c r="AJ770" s="108" t="str">
        <f t="shared" si="1055"/>
        <v/>
      </c>
      <c r="AK770" s="279" t="str">
        <f t="shared" si="1054"/>
        <v/>
      </c>
    </row>
    <row r="771" spans="1:37" x14ac:dyDescent="0.2">
      <c r="A771" s="8" t="s">
        <v>171</v>
      </c>
      <c r="B771" s="9" t="s">
        <v>190</v>
      </c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  <c r="Z771" s="111"/>
      <c r="AA771" s="111"/>
      <c r="AB771" s="111"/>
      <c r="AC771" s="111"/>
      <c r="AD771" s="111"/>
      <c r="AE771" s="111"/>
      <c r="AF771" s="111"/>
      <c r="AG771" s="112"/>
      <c r="AH771" s="106">
        <f t="shared" si="1052"/>
        <v>0</v>
      </c>
      <c r="AI771" s="107" t="str">
        <f t="shared" si="1053"/>
        <v/>
      </c>
      <c r="AJ771" s="108" t="str">
        <f t="shared" si="1055"/>
        <v/>
      </c>
      <c r="AK771" s="279" t="str">
        <f t="shared" si="1054"/>
        <v/>
      </c>
    </row>
    <row r="772" spans="1:37" x14ac:dyDescent="0.2">
      <c r="A772" s="8" t="s">
        <v>167</v>
      </c>
      <c r="B772" s="9" t="s">
        <v>186</v>
      </c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  <c r="Z772" s="111"/>
      <c r="AA772" s="111"/>
      <c r="AB772" s="111"/>
      <c r="AC772" s="111"/>
      <c r="AD772" s="111"/>
      <c r="AE772" s="111"/>
      <c r="AF772" s="111"/>
      <c r="AG772" s="112"/>
      <c r="AH772" s="106">
        <f t="shared" si="1052"/>
        <v>0</v>
      </c>
      <c r="AI772" s="107" t="str">
        <f t="shared" si="1053"/>
        <v/>
      </c>
      <c r="AJ772" s="108" t="str">
        <f t="shared" si="1055"/>
        <v/>
      </c>
      <c r="AK772" s="279" t="str">
        <f t="shared" si="1054"/>
        <v/>
      </c>
    </row>
    <row r="773" spans="1:37" x14ac:dyDescent="0.2">
      <c r="A773" s="8" t="s">
        <v>168</v>
      </c>
      <c r="B773" s="9" t="s">
        <v>187</v>
      </c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  <c r="Z773" s="111"/>
      <c r="AA773" s="111"/>
      <c r="AB773" s="111"/>
      <c r="AC773" s="111"/>
      <c r="AD773" s="111"/>
      <c r="AE773" s="111"/>
      <c r="AF773" s="111"/>
      <c r="AG773" s="112"/>
      <c r="AH773" s="106">
        <f t="shared" si="1052"/>
        <v>0</v>
      </c>
      <c r="AI773" s="107" t="str">
        <f t="shared" si="1053"/>
        <v/>
      </c>
      <c r="AJ773" s="108" t="str">
        <f t="shared" si="1055"/>
        <v/>
      </c>
      <c r="AK773" s="279" t="str">
        <f t="shared" si="1054"/>
        <v/>
      </c>
    </row>
    <row r="774" spans="1:37" x14ac:dyDescent="0.2">
      <c r="A774" s="8" t="s">
        <v>169</v>
      </c>
      <c r="B774" s="9" t="s">
        <v>188</v>
      </c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  <c r="AA774" s="111"/>
      <c r="AB774" s="111"/>
      <c r="AC774" s="111"/>
      <c r="AD774" s="111"/>
      <c r="AE774" s="111"/>
      <c r="AF774" s="111"/>
      <c r="AG774" s="112"/>
      <c r="AH774" s="106">
        <f t="shared" si="1052"/>
        <v>0</v>
      </c>
      <c r="AI774" s="107" t="str">
        <f t="shared" si="1053"/>
        <v/>
      </c>
      <c r="AJ774" s="108" t="str">
        <f t="shared" si="1055"/>
        <v/>
      </c>
      <c r="AK774" s="279" t="str">
        <f t="shared" si="1054"/>
        <v/>
      </c>
    </row>
    <row r="775" spans="1:37" x14ac:dyDescent="0.2">
      <c r="A775" s="8" t="s">
        <v>170</v>
      </c>
      <c r="B775" s="9" t="s">
        <v>189</v>
      </c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  <c r="AA775" s="111"/>
      <c r="AB775" s="111"/>
      <c r="AC775" s="111"/>
      <c r="AD775" s="111"/>
      <c r="AE775" s="111"/>
      <c r="AF775" s="111"/>
      <c r="AG775" s="112"/>
      <c r="AH775" s="106">
        <f t="shared" si="1052"/>
        <v>0</v>
      </c>
      <c r="AI775" s="107" t="str">
        <f t="shared" si="1053"/>
        <v/>
      </c>
      <c r="AJ775" s="108" t="str">
        <f t="shared" si="1055"/>
        <v/>
      </c>
      <c r="AK775" s="279" t="str">
        <f t="shared" si="1054"/>
        <v/>
      </c>
    </row>
    <row r="776" spans="1:37" x14ac:dyDescent="0.2">
      <c r="A776" s="8" t="s">
        <v>173</v>
      </c>
      <c r="B776" s="10" t="s">
        <v>192</v>
      </c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  <c r="AA776" s="111"/>
      <c r="AB776" s="111"/>
      <c r="AC776" s="111"/>
      <c r="AD776" s="111"/>
      <c r="AE776" s="111"/>
      <c r="AF776" s="111"/>
      <c r="AG776" s="112"/>
      <c r="AH776" s="106">
        <f t="shared" si="1052"/>
        <v>0</v>
      </c>
      <c r="AI776" s="107" t="str">
        <f t="shared" si="1053"/>
        <v/>
      </c>
      <c r="AJ776" s="108" t="str">
        <f t="shared" si="1055"/>
        <v/>
      </c>
      <c r="AK776" s="279" t="str">
        <f t="shared" si="1054"/>
        <v/>
      </c>
    </row>
    <row r="777" spans="1:37" x14ac:dyDescent="0.2">
      <c r="A777" s="8" t="s">
        <v>172</v>
      </c>
      <c r="B777" s="9" t="s">
        <v>191</v>
      </c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  <c r="AA777" s="111"/>
      <c r="AB777" s="111"/>
      <c r="AC777" s="111"/>
      <c r="AD777" s="111"/>
      <c r="AE777" s="111"/>
      <c r="AF777" s="111"/>
      <c r="AG777" s="112"/>
      <c r="AH777" s="106">
        <f t="shared" si="1052"/>
        <v>0</v>
      </c>
      <c r="AI777" s="107" t="str">
        <f t="shared" si="1053"/>
        <v/>
      </c>
      <c r="AJ777" s="108" t="str">
        <f t="shared" si="1055"/>
        <v/>
      </c>
      <c r="AK777" s="279" t="str">
        <f t="shared" si="1054"/>
        <v/>
      </c>
    </row>
    <row r="778" spans="1:37" x14ac:dyDescent="0.2">
      <c r="A778" s="8" t="s">
        <v>174</v>
      </c>
      <c r="B778" s="10" t="s">
        <v>193</v>
      </c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  <c r="AA778" s="111"/>
      <c r="AB778" s="111"/>
      <c r="AC778" s="111"/>
      <c r="AD778" s="111"/>
      <c r="AE778" s="111"/>
      <c r="AF778" s="111"/>
      <c r="AG778" s="112"/>
      <c r="AH778" s="106">
        <f t="shared" si="1052"/>
        <v>0</v>
      </c>
      <c r="AI778" s="107" t="str">
        <f t="shared" si="1053"/>
        <v/>
      </c>
      <c r="AJ778" s="108" t="str">
        <f t="shared" si="1055"/>
        <v/>
      </c>
      <c r="AK778" s="279" t="str">
        <f t="shared" si="1054"/>
        <v/>
      </c>
    </row>
    <row r="779" spans="1:37" x14ac:dyDescent="0.2">
      <c r="A779" s="8" t="s">
        <v>175</v>
      </c>
      <c r="B779" s="10" t="s">
        <v>194</v>
      </c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  <c r="AA779" s="111"/>
      <c r="AB779" s="111"/>
      <c r="AC779" s="111"/>
      <c r="AD779" s="111"/>
      <c r="AE779" s="111"/>
      <c r="AF779" s="111"/>
      <c r="AG779" s="112"/>
      <c r="AH779" s="106">
        <f t="shared" si="1052"/>
        <v>0</v>
      </c>
      <c r="AI779" s="107" t="str">
        <f t="shared" si="1053"/>
        <v/>
      </c>
      <c r="AJ779" s="108" t="str">
        <f t="shared" si="1055"/>
        <v/>
      </c>
      <c r="AK779" s="279" t="str">
        <f t="shared" si="1054"/>
        <v/>
      </c>
    </row>
    <row r="780" spans="1:37" x14ac:dyDescent="0.2">
      <c r="A780" s="8" t="s">
        <v>176</v>
      </c>
      <c r="B780" s="10" t="s">
        <v>195</v>
      </c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  <c r="AA780" s="111"/>
      <c r="AB780" s="111"/>
      <c r="AC780" s="111"/>
      <c r="AD780" s="111"/>
      <c r="AE780" s="111"/>
      <c r="AF780" s="111"/>
      <c r="AG780" s="112"/>
      <c r="AH780" s="106">
        <f t="shared" si="1052"/>
        <v>0</v>
      </c>
      <c r="AI780" s="107" t="str">
        <f t="shared" si="1053"/>
        <v/>
      </c>
      <c r="AJ780" s="108" t="str">
        <f t="shared" si="1055"/>
        <v/>
      </c>
      <c r="AK780" s="279" t="str">
        <f t="shared" si="1054"/>
        <v/>
      </c>
    </row>
    <row r="781" spans="1:37" x14ac:dyDescent="0.2">
      <c r="A781" s="8" t="s">
        <v>178</v>
      </c>
      <c r="B781" s="10" t="s">
        <v>179</v>
      </c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  <c r="AA781" s="111"/>
      <c r="AB781" s="111"/>
      <c r="AC781" s="111"/>
      <c r="AD781" s="111"/>
      <c r="AE781" s="111"/>
      <c r="AF781" s="111"/>
      <c r="AG781" s="112"/>
      <c r="AH781" s="106">
        <f t="shared" si="1052"/>
        <v>0</v>
      </c>
      <c r="AI781" s="107" t="str">
        <f t="shared" si="1053"/>
        <v/>
      </c>
      <c r="AJ781" s="108" t="str">
        <f t="shared" si="1055"/>
        <v/>
      </c>
      <c r="AK781" s="279" t="str">
        <f t="shared" si="1054"/>
        <v/>
      </c>
    </row>
    <row r="782" spans="1:37" x14ac:dyDescent="0.2">
      <c r="A782" s="8" t="s">
        <v>177</v>
      </c>
      <c r="B782" s="10" t="s">
        <v>196</v>
      </c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  <c r="AA782" s="111"/>
      <c r="AB782" s="111"/>
      <c r="AC782" s="111"/>
      <c r="AD782" s="111"/>
      <c r="AE782" s="111"/>
      <c r="AF782" s="111"/>
      <c r="AG782" s="114"/>
      <c r="AH782" s="106">
        <f t="shared" si="1052"/>
        <v>0</v>
      </c>
      <c r="AI782" s="107" t="str">
        <f t="shared" ref="AI782" si="1056">IF(AH782=0,"",AH782/AH$783*100)</f>
        <v/>
      </c>
      <c r="AJ782" s="108" t="str">
        <f t="shared" ref="AJ782" si="1057">IF(AH782=0,"",AI782*AJ$758/100)</f>
        <v/>
      </c>
      <c r="AK782" s="279" t="str">
        <f t="shared" ref="AK782" si="1058">IF(AH782=0,"",AH782/AH$783)</f>
        <v/>
      </c>
    </row>
    <row r="783" spans="1:37" x14ac:dyDescent="0.2">
      <c r="A783" s="31"/>
      <c r="B783" s="32" t="s">
        <v>29</v>
      </c>
      <c r="C783" s="117">
        <f>SUM(C760:C782)</f>
        <v>0</v>
      </c>
      <c r="D783" s="117">
        <f t="shared" ref="D783" si="1059">SUM(D760:D782)</f>
        <v>0</v>
      </c>
      <c r="E783" s="117">
        <f t="shared" ref="E783" si="1060">SUM(E760:E782)</f>
        <v>0</v>
      </c>
      <c r="F783" s="117">
        <f t="shared" ref="F783" si="1061">SUM(F760:F782)</f>
        <v>0</v>
      </c>
      <c r="G783" s="117">
        <f t="shared" ref="G783" si="1062">SUM(G760:G782)</f>
        <v>0</v>
      </c>
      <c r="H783" s="117">
        <f t="shared" ref="H783" si="1063">SUM(H760:H782)</f>
        <v>0</v>
      </c>
      <c r="I783" s="117">
        <f t="shared" ref="I783" si="1064">SUM(I760:I782)</f>
        <v>0</v>
      </c>
      <c r="J783" s="117">
        <f t="shared" ref="J783" si="1065">SUM(J760:J782)</f>
        <v>0</v>
      </c>
      <c r="K783" s="117">
        <f t="shared" ref="K783" si="1066">SUM(K760:K782)</f>
        <v>0</v>
      </c>
      <c r="L783" s="117">
        <f t="shared" ref="L783" si="1067">SUM(L760:L782)</f>
        <v>0</v>
      </c>
      <c r="M783" s="117">
        <f t="shared" ref="M783" si="1068">SUM(M760:M782)</f>
        <v>0</v>
      </c>
      <c r="N783" s="117">
        <f t="shared" ref="N783" si="1069">SUM(N760:N782)</f>
        <v>0</v>
      </c>
      <c r="O783" s="117">
        <f t="shared" ref="O783" si="1070">SUM(O760:O782)</f>
        <v>0</v>
      </c>
      <c r="P783" s="117">
        <f t="shared" ref="P783" si="1071">SUM(P760:P782)</f>
        <v>0</v>
      </c>
      <c r="Q783" s="117">
        <f t="shared" ref="Q783" si="1072">SUM(Q760:Q782)</f>
        <v>0</v>
      </c>
      <c r="R783" s="117">
        <f t="shared" ref="R783" si="1073">SUM(R760:R782)</f>
        <v>0</v>
      </c>
      <c r="S783" s="117">
        <f t="shared" ref="S783" si="1074">SUM(S760:S782)</f>
        <v>0</v>
      </c>
      <c r="T783" s="117">
        <f t="shared" ref="T783" si="1075">SUM(T760:T782)</f>
        <v>0</v>
      </c>
      <c r="U783" s="117">
        <f t="shared" ref="U783" si="1076">SUM(U760:U782)</f>
        <v>0</v>
      </c>
      <c r="V783" s="117">
        <f t="shared" ref="V783" si="1077">SUM(V760:V782)</f>
        <v>0</v>
      </c>
      <c r="W783" s="117">
        <f t="shared" ref="W783" si="1078">SUM(W760:W782)</f>
        <v>0</v>
      </c>
      <c r="X783" s="117">
        <f t="shared" ref="X783" si="1079">SUM(X760:X782)</f>
        <v>0</v>
      </c>
      <c r="Y783" s="117">
        <f t="shared" ref="Y783" si="1080">SUM(Y760:Y782)</f>
        <v>0</v>
      </c>
      <c r="Z783" s="117">
        <f t="shared" ref="Z783" si="1081">SUM(Z760:Z782)</f>
        <v>0</v>
      </c>
      <c r="AA783" s="117">
        <f t="shared" ref="AA783" si="1082">SUM(AA760:AA782)</f>
        <v>0</v>
      </c>
      <c r="AB783" s="117">
        <f t="shared" ref="AB783" si="1083">SUM(AB760:AB782)</f>
        <v>0</v>
      </c>
      <c r="AC783" s="117">
        <f t="shared" ref="AC783" si="1084">SUM(AC760:AC782)</f>
        <v>0</v>
      </c>
      <c r="AD783" s="117">
        <f t="shared" ref="AD783" si="1085">SUM(AD760:AD782)</f>
        <v>0</v>
      </c>
      <c r="AE783" s="117">
        <f t="shared" ref="AE783" si="1086">SUM(AE760:AE782)</f>
        <v>0</v>
      </c>
      <c r="AF783" s="117">
        <f t="shared" ref="AF783" si="1087">SUM(AF760:AF782)</f>
        <v>0</v>
      </c>
      <c r="AG783" s="117">
        <f t="shared" ref="AG783" si="1088">SUM(AG760:AG782)</f>
        <v>0</v>
      </c>
      <c r="AH783" s="117">
        <f t="shared" ref="AH783" si="1089">SUM(AH760:AH782)</f>
        <v>0</v>
      </c>
      <c r="AI783" s="101" t="str">
        <f>IF(AJ783=AJ758,"ตรง","ไม่ตรง")</f>
        <v>ตรง</v>
      </c>
      <c r="AJ783" s="102">
        <f>SUM(AJ760:AJ781)</f>
        <v>0</v>
      </c>
      <c r="AK783" s="279">
        <f>SUM(AK760:AK781)</f>
        <v>0</v>
      </c>
    </row>
    <row r="785" spans="1:37" x14ac:dyDescent="0.2">
      <c r="A785" s="99">
        <v>29</v>
      </c>
      <c r="B785" s="100" t="e">
        <f>VLOOKUP(A785,'1ค่าแรงรายคน'!$A$2:$B$32,2,0)</f>
        <v>#N/A</v>
      </c>
      <c r="AI785" s="101" t="s">
        <v>125</v>
      </c>
      <c r="AJ785" s="102" t="s">
        <v>28</v>
      </c>
    </row>
    <row r="786" spans="1:37" x14ac:dyDescent="0.2">
      <c r="A786" s="381" t="s">
        <v>0</v>
      </c>
      <c r="B786" s="381" t="s">
        <v>1</v>
      </c>
      <c r="C786" s="383"/>
      <c r="D786" s="384"/>
      <c r="E786" s="384"/>
      <c r="F786" s="384"/>
      <c r="G786" s="384"/>
      <c r="H786" s="384"/>
      <c r="I786" s="384"/>
      <c r="J786" s="384"/>
      <c r="K786" s="384"/>
      <c r="L786" s="384"/>
      <c r="M786" s="384"/>
      <c r="N786" s="384"/>
      <c r="O786" s="384"/>
      <c r="P786" s="384"/>
      <c r="Q786" s="384"/>
      <c r="R786" s="384"/>
      <c r="S786" s="384"/>
      <c r="T786" s="384"/>
      <c r="U786" s="384"/>
      <c r="V786" s="384"/>
      <c r="W786" s="384"/>
      <c r="X786" s="384"/>
      <c r="Y786" s="384"/>
      <c r="Z786" s="384"/>
      <c r="AA786" s="384"/>
      <c r="AB786" s="384"/>
      <c r="AC786" s="384"/>
      <c r="AD786" s="384"/>
      <c r="AE786" s="384"/>
      <c r="AF786" s="384"/>
      <c r="AG786" s="384"/>
      <c r="AI786" s="102">
        <v>1</v>
      </c>
      <c r="AJ786" s="104">
        <f>+'1ค่าแรงรายคน'!C30</f>
        <v>0</v>
      </c>
    </row>
    <row r="787" spans="1:37" x14ac:dyDescent="0.2">
      <c r="A787" s="382"/>
      <c r="B787" s="382"/>
      <c r="C787" s="105">
        <v>1</v>
      </c>
      <c r="D787" s="105">
        <v>2</v>
      </c>
      <c r="E787" s="105">
        <v>3</v>
      </c>
      <c r="F787" s="105">
        <v>4</v>
      </c>
      <c r="G787" s="105">
        <v>5</v>
      </c>
      <c r="H787" s="105">
        <v>6</v>
      </c>
      <c r="I787" s="105">
        <v>7</v>
      </c>
      <c r="J787" s="105">
        <v>8</v>
      </c>
      <c r="K787" s="105">
        <v>9</v>
      </c>
      <c r="L787" s="105">
        <v>10</v>
      </c>
      <c r="M787" s="105">
        <v>11</v>
      </c>
      <c r="N787" s="105">
        <v>12</v>
      </c>
      <c r="O787" s="105">
        <v>13</v>
      </c>
      <c r="P787" s="105">
        <v>14</v>
      </c>
      <c r="Q787" s="105">
        <v>15</v>
      </c>
      <c r="R787" s="105">
        <v>16</v>
      </c>
      <c r="S787" s="105">
        <v>17</v>
      </c>
      <c r="T787" s="105">
        <v>18</v>
      </c>
      <c r="U787" s="105">
        <v>19</v>
      </c>
      <c r="V787" s="105">
        <v>20</v>
      </c>
      <c r="W787" s="105">
        <v>21</v>
      </c>
      <c r="X787" s="105">
        <v>22</v>
      </c>
      <c r="Y787" s="105">
        <v>23</v>
      </c>
      <c r="Z787" s="105">
        <v>24</v>
      </c>
      <c r="AA787" s="105">
        <v>25</v>
      </c>
      <c r="AB787" s="105">
        <v>26</v>
      </c>
      <c r="AC787" s="105">
        <v>27</v>
      </c>
      <c r="AD787" s="105">
        <v>28</v>
      </c>
      <c r="AE787" s="105">
        <v>29</v>
      </c>
      <c r="AF787" s="105">
        <v>30</v>
      </c>
      <c r="AG787" s="105"/>
      <c r="AH787" s="106" t="s">
        <v>29</v>
      </c>
      <c r="AI787" s="107" t="s">
        <v>30</v>
      </c>
      <c r="AJ787" s="108" t="s">
        <v>31</v>
      </c>
    </row>
    <row r="788" spans="1:37" x14ac:dyDescent="0.2">
      <c r="A788" s="6" t="s">
        <v>156</v>
      </c>
      <c r="B788" s="7" t="s">
        <v>85</v>
      </c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  <c r="Z788" s="111"/>
      <c r="AA788" s="111"/>
      <c r="AB788" s="111"/>
      <c r="AC788" s="111"/>
      <c r="AD788" s="111"/>
      <c r="AE788" s="111"/>
      <c r="AF788" s="111"/>
      <c r="AG788" s="112"/>
      <c r="AH788" s="106">
        <f t="shared" ref="AH788:AH810" si="1090">SUM(C788:AG788)</f>
        <v>0</v>
      </c>
      <c r="AI788" s="107" t="str">
        <f t="shared" ref="AI788:AI809" si="1091">IF(AH788=0,"",AH788/AH$811*100)</f>
        <v/>
      </c>
      <c r="AJ788" s="108" t="str">
        <f>IF(AH788=0,"",AI788*AJ$786/100)</f>
        <v/>
      </c>
      <c r="AK788" s="279" t="str">
        <f t="shared" ref="AK788:AK809" si="1092">IF(AH788=0,"",AH788/AH$811)</f>
        <v/>
      </c>
    </row>
    <row r="789" spans="1:37" x14ac:dyDescent="0.2">
      <c r="A789" s="6" t="s">
        <v>160</v>
      </c>
      <c r="B789" s="7" t="s">
        <v>7</v>
      </c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  <c r="Z789" s="111"/>
      <c r="AA789" s="111"/>
      <c r="AB789" s="111"/>
      <c r="AC789" s="111"/>
      <c r="AD789" s="111"/>
      <c r="AE789" s="111"/>
      <c r="AF789" s="111"/>
      <c r="AG789" s="112"/>
      <c r="AH789" s="106">
        <f t="shared" si="1090"/>
        <v>0</v>
      </c>
      <c r="AI789" s="107" t="str">
        <f t="shared" si="1091"/>
        <v/>
      </c>
      <c r="AJ789" s="108" t="str">
        <f t="shared" ref="AJ789:AJ809" si="1093">IF(AH789=0,"",AI789*AJ$786/100)</f>
        <v/>
      </c>
      <c r="AK789" s="279" t="str">
        <f t="shared" si="1092"/>
        <v/>
      </c>
    </row>
    <row r="790" spans="1:37" x14ac:dyDescent="0.2">
      <c r="A790" s="6" t="s">
        <v>158</v>
      </c>
      <c r="B790" s="7" t="s">
        <v>181</v>
      </c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  <c r="Z790" s="111"/>
      <c r="AA790" s="111"/>
      <c r="AB790" s="111"/>
      <c r="AC790" s="111"/>
      <c r="AD790" s="111"/>
      <c r="AE790" s="111"/>
      <c r="AF790" s="111"/>
      <c r="AG790" s="112"/>
      <c r="AH790" s="106">
        <f t="shared" si="1090"/>
        <v>0</v>
      </c>
      <c r="AI790" s="107" t="str">
        <f t="shared" si="1091"/>
        <v/>
      </c>
      <c r="AJ790" s="108" t="str">
        <f t="shared" si="1093"/>
        <v/>
      </c>
      <c r="AK790" s="279" t="str">
        <f t="shared" si="1092"/>
        <v/>
      </c>
    </row>
    <row r="791" spans="1:37" x14ac:dyDescent="0.2">
      <c r="A791" s="6" t="s">
        <v>159</v>
      </c>
      <c r="B791" s="7" t="s">
        <v>8</v>
      </c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  <c r="Z791" s="111"/>
      <c r="AA791" s="111"/>
      <c r="AB791" s="111"/>
      <c r="AC791" s="111"/>
      <c r="AD791" s="111"/>
      <c r="AE791" s="111"/>
      <c r="AF791" s="111"/>
      <c r="AG791" s="112"/>
      <c r="AH791" s="106">
        <f t="shared" si="1090"/>
        <v>0</v>
      </c>
      <c r="AI791" s="107" t="str">
        <f t="shared" si="1091"/>
        <v/>
      </c>
      <c r="AJ791" s="108" t="str">
        <f t="shared" si="1093"/>
        <v/>
      </c>
      <c r="AK791" s="279" t="str">
        <f t="shared" si="1092"/>
        <v/>
      </c>
    </row>
    <row r="792" spans="1:37" x14ac:dyDescent="0.2">
      <c r="A792" s="8" t="s">
        <v>163</v>
      </c>
      <c r="B792" s="9" t="s">
        <v>183</v>
      </c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  <c r="Z792" s="111"/>
      <c r="AA792" s="111"/>
      <c r="AB792" s="111"/>
      <c r="AC792" s="111"/>
      <c r="AD792" s="111"/>
      <c r="AE792" s="111"/>
      <c r="AF792" s="111"/>
      <c r="AG792" s="112"/>
      <c r="AH792" s="106">
        <f t="shared" si="1090"/>
        <v>0</v>
      </c>
      <c r="AI792" s="107" t="str">
        <f t="shared" si="1091"/>
        <v/>
      </c>
      <c r="AJ792" s="108" t="str">
        <f t="shared" si="1093"/>
        <v/>
      </c>
      <c r="AK792" s="279" t="str">
        <f t="shared" si="1092"/>
        <v/>
      </c>
    </row>
    <row r="793" spans="1:37" x14ac:dyDescent="0.2">
      <c r="A793" s="8" t="s">
        <v>162</v>
      </c>
      <c r="B793" s="9" t="s">
        <v>89</v>
      </c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  <c r="Z793" s="111"/>
      <c r="AA793" s="111"/>
      <c r="AB793" s="111"/>
      <c r="AC793" s="111"/>
      <c r="AD793" s="111"/>
      <c r="AE793" s="111"/>
      <c r="AF793" s="111"/>
      <c r="AG793" s="112"/>
      <c r="AH793" s="106">
        <f t="shared" si="1090"/>
        <v>0</v>
      </c>
      <c r="AI793" s="107" t="str">
        <f t="shared" si="1091"/>
        <v/>
      </c>
      <c r="AJ793" s="108" t="str">
        <f t="shared" si="1093"/>
        <v/>
      </c>
      <c r="AK793" s="279" t="str">
        <f t="shared" si="1092"/>
        <v/>
      </c>
    </row>
    <row r="794" spans="1:37" x14ac:dyDescent="0.2">
      <c r="A794" s="6" t="s">
        <v>161</v>
      </c>
      <c r="B794" s="7" t="s">
        <v>182</v>
      </c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  <c r="Z794" s="111"/>
      <c r="AA794" s="111"/>
      <c r="AB794" s="111"/>
      <c r="AC794" s="111"/>
      <c r="AD794" s="111"/>
      <c r="AE794" s="111"/>
      <c r="AF794" s="111"/>
      <c r="AG794" s="112"/>
      <c r="AH794" s="106">
        <f t="shared" si="1090"/>
        <v>0</v>
      </c>
      <c r="AI794" s="107" t="str">
        <f t="shared" si="1091"/>
        <v/>
      </c>
      <c r="AJ794" s="108" t="str">
        <f t="shared" si="1093"/>
        <v/>
      </c>
      <c r="AK794" s="279" t="str">
        <f t="shared" si="1092"/>
        <v/>
      </c>
    </row>
    <row r="795" spans="1:37" x14ac:dyDescent="0.2">
      <c r="A795" s="8" t="s">
        <v>164</v>
      </c>
      <c r="B795" s="9" t="s">
        <v>91</v>
      </c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  <c r="Z795" s="111"/>
      <c r="AA795" s="111"/>
      <c r="AB795" s="111"/>
      <c r="AC795" s="111"/>
      <c r="AD795" s="111"/>
      <c r="AE795" s="111"/>
      <c r="AF795" s="111"/>
      <c r="AG795" s="112"/>
      <c r="AH795" s="106">
        <f t="shared" si="1090"/>
        <v>0</v>
      </c>
      <c r="AI795" s="107" t="str">
        <f t="shared" si="1091"/>
        <v/>
      </c>
      <c r="AJ795" s="108" t="str">
        <f t="shared" si="1093"/>
        <v/>
      </c>
      <c r="AK795" s="279" t="str">
        <f t="shared" si="1092"/>
        <v/>
      </c>
    </row>
    <row r="796" spans="1:37" x14ac:dyDescent="0.2">
      <c r="A796" s="6" t="s">
        <v>157</v>
      </c>
      <c r="B796" s="7" t="s">
        <v>180</v>
      </c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  <c r="Z796" s="111"/>
      <c r="AA796" s="111"/>
      <c r="AB796" s="111"/>
      <c r="AC796" s="111"/>
      <c r="AD796" s="111"/>
      <c r="AE796" s="111"/>
      <c r="AF796" s="111"/>
      <c r="AG796" s="112"/>
      <c r="AH796" s="106">
        <f t="shared" si="1090"/>
        <v>0</v>
      </c>
      <c r="AI796" s="107" t="str">
        <f t="shared" si="1091"/>
        <v/>
      </c>
      <c r="AJ796" s="108" t="str">
        <f t="shared" si="1093"/>
        <v/>
      </c>
      <c r="AK796" s="279" t="str">
        <f t="shared" si="1092"/>
        <v/>
      </c>
    </row>
    <row r="797" spans="1:37" x14ac:dyDescent="0.2">
      <c r="A797" s="8" t="s">
        <v>165</v>
      </c>
      <c r="B797" s="9" t="s">
        <v>184</v>
      </c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  <c r="Z797" s="111"/>
      <c r="AA797" s="111"/>
      <c r="AB797" s="111"/>
      <c r="AC797" s="111"/>
      <c r="AD797" s="111"/>
      <c r="AE797" s="111"/>
      <c r="AF797" s="111"/>
      <c r="AG797" s="112"/>
      <c r="AH797" s="106">
        <f t="shared" si="1090"/>
        <v>0</v>
      </c>
      <c r="AI797" s="107" t="str">
        <f t="shared" si="1091"/>
        <v/>
      </c>
      <c r="AJ797" s="108" t="str">
        <f t="shared" si="1093"/>
        <v/>
      </c>
      <c r="AK797" s="279" t="str">
        <f t="shared" si="1092"/>
        <v/>
      </c>
    </row>
    <row r="798" spans="1:37" x14ac:dyDescent="0.2">
      <c r="A798" s="8" t="s">
        <v>166</v>
      </c>
      <c r="B798" s="9" t="s">
        <v>185</v>
      </c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  <c r="Z798" s="111"/>
      <c r="AA798" s="111"/>
      <c r="AB798" s="111"/>
      <c r="AC798" s="111"/>
      <c r="AD798" s="111"/>
      <c r="AE798" s="111"/>
      <c r="AF798" s="111"/>
      <c r="AG798" s="112"/>
      <c r="AH798" s="106">
        <f t="shared" si="1090"/>
        <v>0</v>
      </c>
      <c r="AI798" s="107" t="str">
        <f t="shared" si="1091"/>
        <v/>
      </c>
      <c r="AJ798" s="108" t="str">
        <f t="shared" si="1093"/>
        <v/>
      </c>
      <c r="AK798" s="279" t="str">
        <f t="shared" si="1092"/>
        <v/>
      </c>
    </row>
    <row r="799" spans="1:37" x14ac:dyDescent="0.2">
      <c r="A799" s="8" t="s">
        <v>171</v>
      </c>
      <c r="B799" s="9" t="s">
        <v>190</v>
      </c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  <c r="Z799" s="111"/>
      <c r="AA799" s="111"/>
      <c r="AB799" s="111"/>
      <c r="AC799" s="111"/>
      <c r="AD799" s="111"/>
      <c r="AE799" s="111"/>
      <c r="AF799" s="111"/>
      <c r="AG799" s="112"/>
      <c r="AH799" s="106">
        <f t="shared" si="1090"/>
        <v>0</v>
      </c>
      <c r="AI799" s="107" t="str">
        <f t="shared" si="1091"/>
        <v/>
      </c>
      <c r="AJ799" s="108" t="str">
        <f t="shared" si="1093"/>
        <v/>
      </c>
      <c r="AK799" s="279" t="str">
        <f t="shared" si="1092"/>
        <v/>
      </c>
    </row>
    <row r="800" spans="1:37" x14ac:dyDescent="0.2">
      <c r="A800" s="8" t="s">
        <v>167</v>
      </c>
      <c r="B800" s="9" t="s">
        <v>186</v>
      </c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  <c r="AA800" s="111"/>
      <c r="AB800" s="111"/>
      <c r="AC800" s="111"/>
      <c r="AD800" s="111"/>
      <c r="AE800" s="111"/>
      <c r="AF800" s="111"/>
      <c r="AG800" s="112"/>
      <c r="AH800" s="106">
        <f t="shared" si="1090"/>
        <v>0</v>
      </c>
      <c r="AI800" s="107" t="str">
        <f t="shared" si="1091"/>
        <v/>
      </c>
      <c r="AJ800" s="108" t="str">
        <f t="shared" si="1093"/>
        <v/>
      </c>
      <c r="AK800" s="279" t="str">
        <f t="shared" si="1092"/>
        <v/>
      </c>
    </row>
    <row r="801" spans="1:37" x14ac:dyDescent="0.2">
      <c r="A801" s="8" t="s">
        <v>168</v>
      </c>
      <c r="B801" s="9" t="s">
        <v>187</v>
      </c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  <c r="Z801" s="111"/>
      <c r="AA801" s="111"/>
      <c r="AB801" s="111"/>
      <c r="AC801" s="111"/>
      <c r="AD801" s="111"/>
      <c r="AE801" s="111"/>
      <c r="AF801" s="111"/>
      <c r="AG801" s="112"/>
      <c r="AH801" s="106">
        <f t="shared" si="1090"/>
        <v>0</v>
      </c>
      <c r="AI801" s="107" t="str">
        <f t="shared" si="1091"/>
        <v/>
      </c>
      <c r="AJ801" s="108" t="str">
        <f t="shared" si="1093"/>
        <v/>
      </c>
      <c r="AK801" s="279" t="str">
        <f t="shared" si="1092"/>
        <v/>
      </c>
    </row>
    <row r="802" spans="1:37" x14ac:dyDescent="0.2">
      <c r="A802" s="8" t="s">
        <v>169</v>
      </c>
      <c r="B802" s="9" t="s">
        <v>188</v>
      </c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  <c r="Z802" s="111"/>
      <c r="AA802" s="111"/>
      <c r="AB802" s="111"/>
      <c r="AC802" s="111"/>
      <c r="AD802" s="111"/>
      <c r="AE802" s="111"/>
      <c r="AF802" s="111"/>
      <c r="AG802" s="112"/>
      <c r="AH802" s="106">
        <f t="shared" si="1090"/>
        <v>0</v>
      </c>
      <c r="AI802" s="107" t="str">
        <f t="shared" si="1091"/>
        <v/>
      </c>
      <c r="AJ802" s="108" t="str">
        <f t="shared" si="1093"/>
        <v/>
      </c>
      <c r="AK802" s="279" t="str">
        <f t="shared" si="1092"/>
        <v/>
      </c>
    </row>
    <row r="803" spans="1:37" x14ac:dyDescent="0.2">
      <c r="A803" s="8" t="s">
        <v>170</v>
      </c>
      <c r="B803" s="9" t="s">
        <v>189</v>
      </c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  <c r="AA803" s="111"/>
      <c r="AB803" s="111"/>
      <c r="AC803" s="111"/>
      <c r="AD803" s="111"/>
      <c r="AE803" s="111"/>
      <c r="AF803" s="111"/>
      <c r="AG803" s="112"/>
      <c r="AH803" s="106">
        <f t="shared" si="1090"/>
        <v>0</v>
      </c>
      <c r="AI803" s="107" t="str">
        <f t="shared" si="1091"/>
        <v/>
      </c>
      <c r="AJ803" s="108" t="str">
        <f t="shared" si="1093"/>
        <v/>
      </c>
      <c r="AK803" s="279" t="str">
        <f t="shared" si="1092"/>
        <v/>
      </c>
    </row>
    <row r="804" spans="1:37" x14ac:dyDescent="0.2">
      <c r="A804" s="8" t="s">
        <v>173</v>
      </c>
      <c r="B804" s="10" t="s">
        <v>192</v>
      </c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  <c r="AA804" s="111"/>
      <c r="AB804" s="111"/>
      <c r="AC804" s="111"/>
      <c r="AD804" s="111"/>
      <c r="AE804" s="111"/>
      <c r="AF804" s="111"/>
      <c r="AG804" s="112"/>
      <c r="AH804" s="106">
        <f t="shared" si="1090"/>
        <v>0</v>
      </c>
      <c r="AI804" s="107" t="str">
        <f t="shared" si="1091"/>
        <v/>
      </c>
      <c r="AJ804" s="108" t="str">
        <f t="shared" si="1093"/>
        <v/>
      </c>
      <c r="AK804" s="279" t="str">
        <f t="shared" si="1092"/>
        <v/>
      </c>
    </row>
    <row r="805" spans="1:37" x14ac:dyDescent="0.2">
      <c r="A805" s="8" t="s">
        <v>172</v>
      </c>
      <c r="B805" s="9" t="s">
        <v>191</v>
      </c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  <c r="Z805" s="111"/>
      <c r="AA805" s="111"/>
      <c r="AB805" s="111"/>
      <c r="AC805" s="111"/>
      <c r="AD805" s="111"/>
      <c r="AE805" s="111"/>
      <c r="AF805" s="111"/>
      <c r="AG805" s="112"/>
      <c r="AH805" s="106">
        <f t="shared" si="1090"/>
        <v>0</v>
      </c>
      <c r="AI805" s="107" t="str">
        <f t="shared" si="1091"/>
        <v/>
      </c>
      <c r="AJ805" s="108" t="str">
        <f t="shared" si="1093"/>
        <v/>
      </c>
      <c r="AK805" s="279" t="str">
        <f t="shared" si="1092"/>
        <v/>
      </c>
    </row>
    <row r="806" spans="1:37" x14ac:dyDescent="0.2">
      <c r="A806" s="8" t="s">
        <v>174</v>
      </c>
      <c r="B806" s="10" t="s">
        <v>193</v>
      </c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1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  <c r="Z806" s="111"/>
      <c r="AA806" s="111"/>
      <c r="AB806" s="111"/>
      <c r="AC806" s="111"/>
      <c r="AD806" s="111"/>
      <c r="AE806" s="111"/>
      <c r="AF806" s="111"/>
      <c r="AG806" s="112"/>
      <c r="AH806" s="106">
        <f t="shared" si="1090"/>
        <v>0</v>
      </c>
      <c r="AI806" s="107" t="str">
        <f t="shared" si="1091"/>
        <v/>
      </c>
      <c r="AJ806" s="108" t="str">
        <f t="shared" si="1093"/>
        <v/>
      </c>
      <c r="AK806" s="279" t="str">
        <f t="shared" si="1092"/>
        <v/>
      </c>
    </row>
    <row r="807" spans="1:37" x14ac:dyDescent="0.2">
      <c r="A807" s="8" t="s">
        <v>175</v>
      </c>
      <c r="B807" s="10" t="s">
        <v>194</v>
      </c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1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  <c r="Z807" s="111"/>
      <c r="AA807" s="111"/>
      <c r="AB807" s="111"/>
      <c r="AC807" s="111"/>
      <c r="AD807" s="111"/>
      <c r="AE807" s="111"/>
      <c r="AF807" s="111"/>
      <c r="AG807" s="112"/>
      <c r="AH807" s="106">
        <f t="shared" si="1090"/>
        <v>0</v>
      </c>
      <c r="AI807" s="107" t="str">
        <f t="shared" si="1091"/>
        <v/>
      </c>
      <c r="AJ807" s="108" t="str">
        <f t="shared" si="1093"/>
        <v/>
      </c>
      <c r="AK807" s="279" t="str">
        <f t="shared" si="1092"/>
        <v/>
      </c>
    </row>
    <row r="808" spans="1:37" x14ac:dyDescent="0.2">
      <c r="A808" s="8" t="s">
        <v>176</v>
      </c>
      <c r="B808" s="10" t="s">
        <v>195</v>
      </c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  <c r="Z808" s="111"/>
      <c r="AA808" s="111"/>
      <c r="AB808" s="111"/>
      <c r="AC808" s="111"/>
      <c r="AD808" s="111"/>
      <c r="AE808" s="111"/>
      <c r="AF808" s="111"/>
      <c r="AG808" s="112"/>
      <c r="AH808" s="106">
        <f t="shared" si="1090"/>
        <v>0</v>
      </c>
      <c r="AI808" s="107" t="str">
        <f t="shared" si="1091"/>
        <v/>
      </c>
      <c r="AJ808" s="108" t="str">
        <f t="shared" si="1093"/>
        <v/>
      </c>
      <c r="AK808" s="279" t="str">
        <f t="shared" si="1092"/>
        <v/>
      </c>
    </row>
    <row r="809" spans="1:37" x14ac:dyDescent="0.2">
      <c r="A809" s="8" t="s">
        <v>178</v>
      </c>
      <c r="B809" s="10" t="s">
        <v>179</v>
      </c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  <c r="Z809" s="111"/>
      <c r="AA809" s="111"/>
      <c r="AB809" s="111"/>
      <c r="AC809" s="111"/>
      <c r="AD809" s="111"/>
      <c r="AE809" s="111"/>
      <c r="AF809" s="111"/>
      <c r="AG809" s="112"/>
      <c r="AH809" s="106">
        <f t="shared" si="1090"/>
        <v>0</v>
      </c>
      <c r="AI809" s="107" t="str">
        <f t="shared" si="1091"/>
        <v/>
      </c>
      <c r="AJ809" s="108" t="str">
        <f t="shared" si="1093"/>
        <v/>
      </c>
      <c r="AK809" s="279" t="str">
        <f t="shared" si="1092"/>
        <v/>
      </c>
    </row>
    <row r="810" spans="1:37" x14ac:dyDescent="0.2">
      <c r="A810" s="8" t="s">
        <v>177</v>
      </c>
      <c r="B810" s="10" t="s">
        <v>196</v>
      </c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  <c r="Z810" s="111"/>
      <c r="AA810" s="111"/>
      <c r="AB810" s="111"/>
      <c r="AC810" s="111"/>
      <c r="AD810" s="111"/>
      <c r="AE810" s="111"/>
      <c r="AF810" s="111"/>
      <c r="AG810" s="114"/>
      <c r="AH810" s="106">
        <f t="shared" si="1090"/>
        <v>0</v>
      </c>
      <c r="AI810" s="107" t="str">
        <f t="shared" ref="AI810" si="1094">IF(AH810=0,"",AH810/AH$811*100)</f>
        <v/>
      </c>
      <c r="AJ810" s="108" t="str">
        <f t="shared" ref="AJ810" si="1095">IF(AH810=0,"",AI810*AJ$786/100)</f>
        <v/>
      </c>
      <c r="AK810" s="279" t="str">
        <f t="shared" ref="AK810" si="1096">IF(AH810=0,"",AH810/AH$811)</f>
        <v/>
      </c>
    </row>
    <row r="811" spans="1:37" x14ac:dyDescent="0.2">
      <c r="A811" s="31"/>
      <c r="B811" s="32" t="s">
        <v>29</v>
      </c>
      <c r="C811" s="117">
        <f>SUM(C788:C810)</f>
        <v>0</v>
      </c>
      <c r="D811" s="117">
        <f t="shared" ref="D811" si="1097">SUM(D788:D810)</f>
        <v>0</v>
      </c>
      <c r="E811" s="117">
        <f t="shared" ref="E811" si="1098">SUM(E788:E810)</f>
        <v>0</v>
      </c>
      <c r="F811" s="117">
        <f t="shared" ref="F811" si="1099">SUM(F788:F810)</f>
        <v>0</v>
      </c>
      <c r="G811" s="117">
        <f t="shared" ref="G811" si="1100">SUM(G788:G810)</f>
        <v>0</v>
      </c>
      <c r="H811" s="117">
        <f t="shared" ref="H811" si="1101">SUM(H788:H810)</f>
        <v>0</v>
      </c>
      <c r="I811" s="117">
        <f t="shared" ref="I811" si="1102">SUM(I788:I810)</f>
        <v>0</v>
      </c>
      <c r="J811" s="117">
        <f t="shared" ref="J811" si="1103">SUM(J788:J810)</f>
        <v>0</v>
      </c>
      <c r="K811" s="117">
        <f t="shared" ref="K811" si="1104">SUM(K788:K810)</f>
        <v>0</v>
      </c>
      <c r="L811" s="117">
        <f t="shared" ref="L811" si="1105">SUM(L788:L810)</f>
        <v>0</v>
      </c>
      <c r="M811" s="117">
        <f t="shared" ref="M811" si="1106">SUM(M788:M810)</f>
        <v>0</v>
      </c>
      <c r="N811" s="117">
        <f t="shared" ref="N811" si="1107">SUM(N788:N810)</f>
        <v>0</v>
      </c>
      <c r="O811" s="117">
        <f t="shared" ref="O811" si="1108">SUM(O788:O810)</f>
        <v>0</v>
      </c>
      <c r="P811" s="117">
        <f t="shared" ref="P811" si="1109">SUM(P788:P810)</f>
        <v>0</v>
      </c>
      <c r="Q811" s="117">
        <f t="shared" ref="Q811" si="1110">SUM(Q788:Q810)</f>
        <v>0</v>
      </c>
      <c r="R811" s="117">
        <f t="shared" ref="R811" si="1111">SUM(R788:R810)</f>
        <v>0</v>
      </c>
      <c r="S811" s="117">
        <f t="shared" ref="S811" si="1112">SUM(S788:S810)</f>
        <v>0</v>
      </c>
      <c r="T811" s="117">
        <f t="shared" ref="T811" si="1113">SUM(T788:T810)</f>
        <v>0</v>
      </c>
      <c r="U811" s="117">
        <f t="shared" ref="U811" si="1114">SUM(U788:U810)</f>
        <v>0</v>
      </c>
      <c r="V811" s="117">
        <f t="shared" ref="V811" si="1115">SUM(V788:V810)</f>
        <v>0</v>
      </c>
      <c r="W811" s="117">
        <f t="shared" ref="W811" si="1116">SUM(W788:W810)</f>
        <v>0</v>
      </c>
      <c r="X811" s="117">
        <f t="shared" ref="X811" si="1117">SUM(X788:X810)</f>
        <v>0</v>
      </c>
      <c r="Y811" s="117">
        <f t="shared" ref="Y811" si="1118">SUM(Y788:Y810)</f>
        <v>0</v>
      </c>
      <c r="Z811" s="117">
        <f t="shared" ref="Z811" si="1119">SUM(Z788:Z810)</f>
        <v>0</v>
      </c>
      <c r="AA811" s="117">
        <f t="shared" ref="AA811" si="1120">SUM(AA788:AA810)</f>
        <v>0</v>
      </c>
      <c r="AB811" s="117">
        <f t="shared" ref="AB811" si="1121">SUM(AB788:AB810)</f>
        <v>0</v>
      </c>
      <c r="AC811" s="117">
        <f t="shared" ref="AC811" si="1122">SUM(AC788:AC810)</f>
        <v>0</v>
      </c>
      <c r="AD811" s="117">
        <f t="shared" ref="AD811" si="1123">SUM(AD788:AD810)</f>
        <v>0</v>
      </c>
      <c r="AE811" s="117">
        <f t="shared" ref="AE811" si="1124">SUM(AE788:AE810)</f>
        <v>0</v>
      </c>
      <c r="AF811" s="117">
        <f t="shared" ref="AF811" si="1125">SUM(AF788:AF810)</f>
        <v>0</v>
      </c>
      <c r="AG811" s="117">
        <f t="shared" ref="AG811" si="1126">SUM(AG788:AG810)</f>
        <v>0</v>
      </c>
      <c r="AH811" s="117">
        <f t="shared" ref="AH811" si="1127">SUM(AH788:AH810)</f>
        <v>0</v>
      </c>
      <c r="AI811" s="101" t="str">
        <f>IF(AJ811=AJ786,"ตรง","ไม่ตรง")</f>
        <v>ตรง</v>
      </c>
      <c r="AJ811" s="102">
        <f>SUM(AJ788:AJ809)</f>
        <v>0</v>
      </c>
      <c r="AK811" s="279">
        <f>SUM(AK788:AK809)</f>
        <v>0</v>
      </c>
    </row>
    <row r="813" spans="1:37" x14ac:dyDescent="0.2">
      <c r="A813" s="99">
        <v>30</v>
      </c>
      <c r="B813" s="100" t="e">
        <f>VLOOKUP(A813,'1ค่าแรงรายคน'!$A$2:$B$32,2,0)</f>
        <v>#N/A</v>
      </c>
      <c r="AI813" s="101" t="s">
        <v>126</v>
      </c>
      <c r="AJ813" s="102" t="s">
        <v>28</v>
      </c>
    </row>
    <row r="814" spans="1:37" x14ac:dyDescent="0.2">
      <c r="A814" s="381" t="s">
        <v>0</v>
      </c>
      <c r="B814" s="381" t="s">
        <v>1</v>
      </c>
      <c r="C814" s="383"/>
      <c r="D814" s="384"/>
      <c r="E814" s="384"/>
      <c r="F814" s="384"/>
      <c r="G814" s="384"/>
      <c r="H814" s="384"/>
      <c r="I814" s="384"/>
      <c r="J814" s="384"/>
      <c r="K814" s="384"/>
      <c r="L814" s="384"/>
      <c r="M814" s="384"/>
      <c r="N814" s="384"/>
      <c r="O814" s="384"/>
      <c r="P814" s="384"/>
      <c r="Q814" s="384"/>
      <c r="R814" s="384"/>
      <c r="S814" s="384"/>
      <c r="T814" s="384"/>
      <c r="U814" s="384"/>
      <c r="V814" s="384"/>
      <c r="W814" s="384"/>
      <c r="X814" s="384"/>
      <c r="Y814" s="384"/>
      <c r="Z814" s="384"/>
      <c r="AA814" s="384"/>
      <c r="AB814" s="384"/>
      <c r="AC814" s="384"/>
      <c r="AD814" s="384"/>
      <c r="AE814" s="384"/>
      <c r="AF814" s="384"/>
      <c r="AG814" s="384"/>
      <c r="AI814" s="102">
        <v>1</v>
      </c>
      <c r="AJ814" s="104">
        <f>+'1ค่าแรงรายคน'!C31</f>
        <v>0</v>
      </c>
    </row>
    <row r="815" spans="1:37" x14ac:dyDescent="0.2">
      <c r="A815" s="382"/>
      <c r="B815" s="382"/>
      <c r="C815" s="105">
        <v>1</v>
      </c>
      <c r="D815" s="105">
        <v>2</v>
      </c>
      <c r="E815" s="105">
        <v>3</v>
      </c>
      <c r="F815" s="105">
        <v>4</v>
      </c>
      <c r="G815" s="105">
        <v>5</v>
      </c>
      <c r="H815" s="105">
        <v>6</v>
      </c>
      <c r="I815" s="105">
        <v>7</v>
      </c>
      <c r="J815" s="105">
        <v>8</v>
      </c>
      <c r="K815" s="105">
        <v>9</v>
      </c>
      <c r="L815" s="105">
        <v>10</v>
      </c>
      <c r="M815" s="105">
        <v>11</v>
      </c>
      <c r="N815" s="105">
        <v>12</v>
      </c>
      <c r="O815" s="105">
        <v>13</v>
      </c>
      <c r="P815" s="105">
        <v>14</v>
      </c>
      <c r="Q815" s="105">
        <v>15</v>
      </c>
      <c r="R815" s="105">
        <v>16</v>
      </c>
      <c r="S815" s="105">
        <v>17</v>
      </c>
      <c r="T815" s="105">
        <v>18</v>
      </c>
      <c r="U815" s="105">
        <v>19</v>
      </c>
      <c r="V815" s="105">
        <v>20</v>
      </c>
      <c r="W815" s="105">
        <v>21</v>
      </c>
      <c r="X815" s="105">
        <v>22</v>
      </c>
      <c r="Y815" s="105">
        <v>23</v>
      </c>
      <c r="Z815" s="105">
        <v>24</v>
      </c>
      <c r="AA815" s="105">
        <v>25</v>
      </c>
      <c r="AB815" s="105">
        <v>26</v>
      </c>
      <c r="AC815" s="105">
        <v>27</v>
      </c>
      <c r="AD815" s="105">
        <v>28</v>
      </c>
      <c r="AE815" s="105">
        <v>29</v>
      </c>
      <c r="AF815" s="105">
        <v>30</v>
      </c>
      <c r="AG815" s="105"/>
      <c r="AH815" s="106" t="s">
        <v>29</v>
      </c>
      <c r="AI815" s="107" t="s">
        <v>30</v>
      </c>
      <c r="AJ815" s="108" t="s">
        <v>31</v>
      </c>
    </row>
    <row r="816" spans="1:37" x14ac:dyDescent="0.2">
      <c r="A816" s="6" t="s">
        <v>156</v>
      </c>
      <c r="B816" s="7" t="s">
        <v>85</v>
      </c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  <c r="Z816" s="111"/>
      <c r="AA816" s="111"/>
      <c r="AB816" s="111"/>
      <c r="AC816" s="111"/>
      <c r="AD816" s="111"/>
      <c r="AE816" s="111"/>
      <c r="AF816" s="111"/>
      <c r="AG816" s="112"/>
      <c r="AH816" s="106">
        <f t="shared" ref="AH816:AH838" si="1128">SUM(C816:AG816)</f>
        <v>0</v>
      </c>
      <c r="AI816" s="107" t="str">
        <f t="shared" ref="AI816:AI837" si="1129">IF(AH816=0,"",AH816/AH$839*100)</f>
        <v/>
      </c>
      <c r="AJ816" s="108" t="str">
        <f>IF(AH816=0,"",AI816*AJ$814/100)</f>
        <v/>
      </c>
      <c r="AK816" s="279" t="str">
        <f t="shared" ref="AK816:AK837" si="1130">IF(AH816=0,"",AH816/AH$839)</f>
        <v/>
      </c>
    </row>
    <row r="817" spans="1:37" x14ac:dyDescent="0.2">
      <c r="A817" s="6" t="s">
        <v>160</v>
      </c>
      <c r="B817" s="7" t="s">
        <v>7</v>
      </c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  <c r="Z817" s="111"/>
      <c r="AA817" s="111"/>
      <c r="AB817" s="111"/>
      <c r="AC817" s="111"/>
      <c r="AD817" s="111"/>
      <c r="AE817" s="111"/>
      <c r="AF817" s="111"/>
      <c r="AG817" s="112"/>
      <c r="AH817" s="106">
        <f t="shared" si="1128"/>
        <v>0</v>
      </c>
      <c r="AI817" s="107" t="str">
        <f t="shared" si="1129"/>
        <v/>
      </c>
      <c r="AJ817" s="108" t="str">
        <f t="shared" ref="AJ817:AJ837" si="1131">IF(AH817=0,"",AI817*AJ$814/100)</f>
        <v/>
      </c>
      <c r="AK817" s="279" t="str">
        <f t="shared" si="1130"/>
        <v/>
      </c>
    </row>
    <row r="818" spans="1:37" x14ac:dyDescent="0.2">
      <c r="A818" s="6" t="s">
        <v>158</v>
      </c>
      <c r="B818" s="7" t="s">
        <v>181</v>
      </c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  <c r="Z818" s="111"/>
      <c r="AA818" s="111"/>
      <c r="AB818" s="111"/>
      <c r="AC818" s="111"/>
      <c r="AD818" s="111"/>
      <c r="AE818" s="111"/>
      <c r="AF818" s="111"/>
      <c r="AG818" s="112"/>
      <c r="AH818" s="106">
        <f t="shared" si="1128"/>
        <v>0</v>
      </c>
      <c r="AI818" s="107" t="str">
        <f t="shared" si="1129"/>
        <v/>
      </c>
      <c r="AJ818" s="108" t="str">
        <f t="shared" si="1131"/>
        <v/>
      </c>
      <c r="AK818" s="279" t="str">
        <f t="shared" si="1130"/>
        <v/>
      </c>
    </row>
    <row r="819" spans="1:37" x14ac:dyDescent="0.2">
      <c r="A819" s="6" t="s">
        <v>159</v>
      </c>
      <c r="B819" s="7" t="s">
        <v>8</v>
      </c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  <c r="Z819" s="111"/>
      <c r="AA819" s="111"/>
      <c r="AB819" s="111"/>
      <c r="AC819" s="111"/>
      <c r="AD819" s="111"/>
      <c r="AE819" s="111"/>
      <c r="AF819" s="111"/>
      <c r="AG819" s="112"/>
      <c r="AH819" s="106">
        <f t="shared" si="1128"/>
        <v>0</v>
      </c>
      <c r="AI819" s="107" t="str">
        <f t="shared" si="1129"/>
        <v/>
      </c>
      <c r="AJ819" s="108" t="str">
        <f t="shared" si="1131"/>
        <v/>
      </c>
      <c r="AK819" s="279" t="str">
        <f t="shared" si="1130"/>
        <v/>
      </c>
    </row>
    <row r="820" spans="1:37" x14ac:dyDescent="0.2">
      <c r="A820" s="8" t="s">
        <v>163</v>
      </c>
      <c r="B820" s="9" t="s">
        <v>183</v>
      </c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  <c r="Z820" s="111"/>
      <c r="AA820" s="111"/>
      <c r="AB820" s="111"/>
      <c r="AC820" s="111"/>
      <c r="AD820" s="111"/>
      <c r="AE820" s="111"/>
      <c r="AF820" s="111"/>
      <c r="AG820" s="112"/>
      <c r="AH820" s="106">
        <f t="shared" si="1128"/>
        <v>0</v>
      </c>
      <c r="AI820" s="107" t="str">
        <f t="shared" si="1129"/>
        <v/>
      </c>
      <c r="AJ820" s="108" t="str">
        <f t="shared" si="1131"/>
        <v/>
      </c>
      <c r="AK820" s="279" t="str">
        <f t="shared" si="1130"/>
        <v/>
      </c>
    </row>
    <row r="821" spans="1:37" x14ac:dyDescent="0.2">
      <c r="A821" s="8" t="s">
        <v>162</v>
      </c>
      <c r="B821" s="9" t="s">
        <v>89</v>
      </c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  <c r="Z821" s="111"/>
      <c r="AA821" s="111"/>
      <c r="AB821" s="111"/>
      <c r="AC821" s="111"/>
      <c r="AD821" s="111"/>
      <c r="AE821" s="111"/>
      <c r="AF821" s="111"/>
      <c r="AG821" s="112"/>
      <c r="AH821" s="106">
        <f t="shared" si="1128"/>
        <v>0</v>
      </c>
      <c r="AI821" s="107" t="str">
        <f t="shared" si="1129"/>
        <v/>
      </c>
      <c r="AJ821" s="108" t="str">
        <f t="shared" si="1131"/>
        <v/>
      </c>
      <c r="AK821" s="279" t="str">
        <f t="shared" si="1130"/>
        <v/>
      </c>
    </row>
    <row r="822" spans="1:37" x14ac:dyDescent="0.2">
      <c r="A822" s="6" t="s">
        <v>161</v>
      </c>
      <c r="B822" s="7" t="s">
        <v>182</v>
      </c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  <c r="Z822" s="111"/>
      <c r="AA822" s="111"/>
      <c r="AB822" s="111"/>
      <c r="AC822" s="111"/>
      <c r="AD822" s="111"/>
      <c r="AE822" s="111"/>
      <c r="AF822" s="111"/>
      <c r="AG822" s="112"/>
      <c r="AH822" s="106">
        <f t="shared" si="1128"/>
        <v>0</v>
      </c>
      <c r="AI822" s="107" t="str">
        <f t="shared" si="1129"/>
        <v/>
      </c>
      <c r="AJ822" s="108" t="str">
        <f t="shared" si="1131"/>
        <v/>
      </c>
      <c r="AK822" s="279" t="str">
        <f t="shared" si="1130"/>
        <v/>
      </c>
    </row>
    <row r="823" spans="1:37" x14ac:dyDescent="0.2">
      <c r="A823" s="8" t="s">
        <v>164</v>
      </c>
      <c r="B823" s="9" t="s">
        <v>91</v>
      </c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  <c r="Z823" s="111"/>
      <c r="AA823" s="111"/>
      <c r="AB823" s="111"/>
      <c r="AC823" s="111"/>
      <c r="AD823" s="111"/>
      <c r="AE823" s="111"/>
      <c r="AF823" s="111"/>
      <c r="AG823" s="112"/>
      <c r="AH823" s="106">
        <f t="shared" si="1128"/>
        <v>0</v>
      </c>
      <c r="AI823" s="107" t="str">
        <f t="shared" si="1129"/>
        <v/>
      </c>
      <c r="AJ823" s="108" t="str">
        <f t="shared" si="1131"/>
        <v/>
      </c>
      <c r="AK823" s="279" t="str">
        <f t="shared" si="1130"/>
        <v/>
      </c>
    </row>
    <row r="824" spans="1:37" x14ac:dyDescent="0.2">
      <c r="A824" s="6" t="s">
        <v>157</v>
      </c>
      <c r="B824" s="7" t="s">
        <v>180</v>
      </c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  <c r="Z824" s="111"/>
      <c r="AA824" s="111"/>
      <c r="AB824" s="111"/>
      <c r="AC824" s="111"/>
      <c r="AD824" s="111"/>
      <c r="AE824" s="111"/>
      <c r="AF824" s="111"/>
      <c r="AG824" s="112"/>
      <c r="AH824" s="106">
        <f t="shared" si="1128"/>
        <v>0</v>
      </c>
      <c r="AI824" s="107" t="str">
        <f t="shared" si="1129"/>
        <v/>
      </c>
      <c r="AJ824" s="108" t="str">
        <f t="shared" si="1131"/>
        <v/>
      </c>
      <c r="AK824" s="279" t="str">
        <f t="shared" si="1130"/>
        <v/>
      </c>
    </row>
    <row r="825" spans="1:37" x14ac:dyDescent="0.2">
      <c r="A825" s="8" t="s">
        <v>165</v>
      </c>
      <c r="B825" s="9" t="s">
        <v>184</v>
      </c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  <c r="Z825" s="111"/>
      <c r="AA825" s="111"/>
      <c r="AB825" s="111"/>
      <c r="AC825" s="111"/>
      <c r="AD825" s="111"/>
      <c r="AE825" s="111"/>
      <c r="AF825" s="111"/>
      <c r="AG825" s="112"/>
      <c r="AH825" s="106">
        <f t="shared" si="1128"/>
        <v>0</v>
      </c>
      <c r="AI825" s="107" t="str">
        <f t="shared" si="1129"/>
        <v/>
      </c>
      <c r="AJ825" s="108" t="str">
        <f t="shared" si="1131"/>
        <v/>
      </c>
      <c r="AK825" s="279" t="str">
        <f t="shared" si="1130"/>
        <v/>
      </c>
    </row>
    <row r="826" spans="1:37" x14ac:dyDescent="0.2">
      <c r="A826" s="8" t="s">
        <v>166</v>
      </c>
      <c r="B826" s="9" t="s">
        <v>185</v>
      </c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  <c r="Z826" s="111"/>
      <c r="AA826" s="111"/>
      <c r="AB826" s="111"/>
      <c r="AC826" s="111"/>
      <c r="AD826" s="111"/>
      <c r="AE826" s="111"/>
      <c r="AF826" s="111"/>
      <c r="AG826" s="112"/>
      <c r="AH826" s="106">
        <f t="shared" si="1128"/>
        <v>0</v>
      </c>
      <c r="AI826" s="107" t="str">
        <f t="shared" si="1129"/>
        <v/>
      </c>
      <c r="AJ826" s="108" t="str">
        <f t="shared" si="1131"/>
        <v/>
      </c>
      <c r="AK826" s="279" t="str">
        <f t="shared" si="1130"/>
        <v/>
      </c>
    </row>
    <row r="827" spans="1:37" x14ac:dyDescent="0.2">
      <c r="A827" s="8" t="s">
        <v>171</v>
      </c>
      <c r="B827" s="9" t="s">
        <v>190</v>
      </c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  <c r="Z827" s="111"/>
      <c r="AA827" s="111"/>
      <c r="AB827" s="111"/>
      <c r="AC827" s="111"/>
      <c r="AD827" s="111"/>
      <c r="AE827" s="111"/>
      <c r="AF827" s="111"/>
      <c r="AG827" s="112"/>
      <c r="AH827" s="106">
        <f t="shared" si="1128"/>
        <v>0</v>
      </c>
      <c r="AI827" s="107" t="str">
        <f t="shared" si="1129"/>
        <v/>
      </c>
      <c r="AJ827" s="108" t="str">
        <f t="shared" si="1131"/>
        <v/>
      </c>
      <c r="AK827" s="279" t="str">
        <f t="shared" si="1130"/>
        <v/>
      </c>
    </row>
    <row r="828" spans="1:37" x14ac:dyDescent="0.2">
      <c r="A828" s="8" t="s">
        <v>167</v>
      </c>
      <c r="B828" s="9" t="s">
        <v>186</v>
      </c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  <c r="AA828" s="111"/>
      <c r="AB828" s="111"/>
      <c r="AC828" s="111"/>
      <c r="AD828" s="111"/>
      <c r="AE828" s="111"/>
      <c r="AF828" s="111"/>
      <c r="AG828" s="112"/>
      <c r="AH828" s="106">
        <f t="shared" si="1128"/>
        <v>0</v>
      </c>
      <c r="AI828" s="107" t="str">
        <f t="shared" si="1129"/>
        <v/>
      </c>
      <c r="AJ828" s="108" t="str">
        <f t="shared" si="1131"/>
        <v/>
      </c>
      <c r="AK828" s="279" t="str">
        <f t="shared" si="1130"/>
        <v/>
      </c>
    </row>
    <row r="829" spans="1:37" x14ac:dyDescent="0.2">
      <c r="A829" s="8" t="s">
        <v>168</v>
      </c>
      <c r="B829" s="9" t="s">
        <v>187</v>
      </c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  <c r="Z829" s="111"/>
      <c r="AA829" s="111"/>
      <c r="AB829" s="111"/>
      <c r="AC829" s="111"/>
      <c r="AD829" s="111"/>
      <c r="AE829" s="111"/>
      <c r="AF829" s="111"/>
      <c r="AG829" s="112"/>
      <c r="AH829" s="106">
        <f t="shared" si="1128"/>
        <v>0</v>
      </c>
      <c r="AI829" s="107" t="str">
        <f t="shared" si="1129"/>
        <v/>
      </c>
      <c r="AJ829" s="108" t="str">
        <f t="shared" si="1131"/>
        <v/>
      </c>
      <c r="AK829" s="279" t="str">
        <f t="shared" si="1130"/>
        <v/>
      </c>
    </row>
    <row r="830" spans="1:37" x14ac:dyDescent="0.2">
      <c r="A830" s="8" t="s">
        <v>169</v>
      </c>
      <c r="B830" s="9" t="s">
        <v>188</v>
      </c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  <c r="Z830" s="111"/>
      <c r="AA830" s="111"/>
      <c r="AB830" s="111"/>
      <c r="AC830" s="111"/>
      <c r="AD830" s="111"/>
      <c r="AE830" s="111"/>
      <c r="AF830" s="111"/>
      <c r="AG830" s="112"/>
      <c r="AH830" s="106">
        <f t="shared" si="1128"/>
        <v>0</v>
      </c>
      <c r="AI830" s="107" t="str">
        <f t="shared" si="1129"/>
        <v/>
      </c>
      <c r="AJ830" s="108" t="str">
        <f t="shared" si="1131"/>
        <v/>
      </c>
      <c r="AK830" s="279" t="str">
        <f t="shared" si="1130"/>
        <v/>
      </c>
    </row>
    <row r="831" spans="1:37" x14ac:dyDescent="0.2">
      <c r="A831" s="8" t="s">
        <v>170</v>
      </c>
      <c r="B831" s="9" t="s">
        <v>189</v>
      </c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  <c r="Z831" s="111"/>
      <c r="AA831" s="111"/>
      <c r="AB831" s="111"/>
      <c r="AC831" s="111"/>
      <c r="AD831" s="111"/>
      <c r="AE831" s="111"/>
      <c r="AF831" s="111"/>
      <c r="AG831" s="112"/>
      <c r="AH831" s="106">
        <f t="shared" si="1128"/>
        <v>0</v>
      </c>
      <c r="AI831" s="107" t="str">
        <f t="shared" si="1129"/>
        <v/>
      </c>
      <c r="AJ831" s="108" t="str">
        <f t="shared" si="1131"/>
        <v/>
      </c>
      <c r="AK831" s="279" t="str">
        <f t="shared" si="1130"/>
        <v/>
      </c>
    </row>
    <row r="832" spans="1:37" x14ac:dyDescent="0.2">
      <c r="A832" s="8" t="s">
        <v>173</v>
      </c>
      <c r="B832" s="10" t="s">
        <v>192</v>
      </c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  <c r="AA832" s="111"/>
      <c r="AB832" s="111"/>
      <c r="AC832" s="111"/>
      <c r="AD832" s="111"/>
      <c r="AE832" s="111"/>
      <c r="AF832" s="111"/>
      <c r="AG832" s="112"/>
      <c r="AH832" s="106">
        <f t="shared" si="1128"/>
        <v>0</v>
      </c>
      <c r="AI832" s="107" t="str">
        <f t="shared" si="1129"/>
        <v/>
      </c>
      <c r="AJ832" s="108" t="str">
        <f t="shared" si="1131"/>
        <v/>
      </c>
      <c r="AK832" s="279" t="str">
        <f t="shared" si="1130"/>
        <v/>
      </c>
    </row>
    <row r="833" spans="1:37" x14ac:dyDescent="0.2">
      <c r="A833" s="8" t="s">
        <v>172</v>
      </c>
      <c r="B833" s="9" t="s">
        <v>191</v>
      </c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  <c r="AA833" s="111"/>
      <c r="AB833" s="111"/>
      <c r="AC833" s="111"/>
      <c r="AD833" s="111"/>
      <c r="AE833" s="111"/>
      <c r="AF833" s="111"/>
      <c r="AG833" s="112"/>
      <c r="AH833" s="106">
        <f t="shared" si="1128"/>
        <v>0</v>
      </c>
      <c r="AI833" s="107" t="str">
        <f t="shared" si="1129"/>
        <v/>
      </c>
      <c r="AJ833" s="108" t="str">
        <f t="shared" si="1131"/>
        <v/>
      </c>
      <c r="AK833" s="279" t="str">
        <f t="shared" si="1130"/>
        <v/>
      </c>
    </row>
    <row r="834" spans="1:37" x14ac:dyDescent="0.2">
      <c r="A834" s="8" t="s">
        <v>174</v>
      </c>
      <c r="B834" s="10" t="s">
        <v>193</v>
      </c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  <c r="AA834" s="111"/>
      <c r="AB834" s="111"/>
      <c r="AC834" s="111"/>
      <c r="AD834" s="111"/>
      <c r="AE834" s="111"/>
      <c r="AF834" s="111"/>
      <c r="AG834" s="112"/>
      <c r="AH834" s="106">
        <f t="shared" si="1128"/>
        <v>0</v>
      </c>
      <c r="AI834" s="107" t="str">
        <f t="shared" si="1129"/>
        <v/>
      </c>
      <c r="AJ834" s="108" t="str">
        <f t="shared" si="1131"/>
        <v/>
      </c>
      <c r="AK834" s="279" t="str">
        <f t="shared" si="1130"/>
        <v/>
      </c>
    </row>
    <row r="835" spans="1:37" x14ac:dyDescent="0.2">
      <c r="A835" s="8" t="s">
        <v>175</v>
      </c>
      <c r="B835" s="10" t="s">
        <v>194</v>
      </c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  <c r="Z835" s="111"/>
      <c r="AA835" s="111"/>
      <c r="AB835" s="111"/>
      <c r="AC835" s="111"/>
      <c r="AD835" s="111"/>
      <c r="AE835" s="111"/>
      <c r="AF835" s="111"/>
      <c r="AG835" s="112"/>
      <c r="AH835" s="106">
        <f t="shared" si="1128"/>
        <v>0</v>
      </c>
      <c r="AI835" s="107" t="str">
        <f t="shared" si="1129"/>
        <v/>
      </c>
      <c r="AJ835" s="108" t="str">
        <f t="shared" si="1131"/>
        <v/>
      </c>
      <c r="AK835" s="279" t="str">
        <f t="shared" si="1130"/>
        <v/>
      </c>
    </row>
    <row r="836" spans="1:37" x14ac:dyDescent="0.2">
      <c r="A836" s="8" t="s">
        <v>176</v>
      </c>
      <c r="B836" s="10" t="s">
        <v>195</v>
      </c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  <c r="Z836" s="111"/>
      <c r="AA836" s="111"/>
      <c r="AB836" s="111"/>
      <c r="AC836" s="111"/>
      <c r="AD836" s="111"/>
      <c r="AE836" s="111"/>
      <c r="AF836" s="111"/>
      <c r="AG836" s="112"/>
      <c r="AH836" s="106">
        <f t="shared" si="1128"/>
        <v>0</v>
      </c>
      <c r="AI836" s="107" t="str">
        <f t="shared" si="1129"/>
        <v/>
      </c>
      <c r="AJ836" s="108" t="str">
        <f t="shared" si="1131"/>
        <v/>
      </c>
      <c r="AK836" s="279" t="str">
        <f t="shared" si="1130"/>
        <v/>
      </c>
    </row>
    <row r="837" spans="1:37" x14ac:dyDescent="0.2">
      <c r="A837" s="8" t="s">
        <v>178</v>
      </c>
      <c r="B837" s="10" t="s">
        <v>179</v>
      </c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  <c r="Z837" s="111"/>
      <c r="AA837" s="111"/>
      <c r="AB837" s="111"/>
      <c r="AC837" s="111"/>
      <c r="AD837" s="111"/>
      <c r="AE837" s="111"/>
      <c r="AF837" s="111"/>
      <c r="AG837" s="112"/>
      <c r="AH837" s="106">
        <f t="shared" si="1128"/>
        <v>0</v>
      </c>
      <c r="AI837" s="107" t="str">
        <f t="shared" si="1129"/>
        <v/>
      </c>
      <c r="AJ837" s="108" t="str">
        <f t="shared" si="1131"/>
        <v/>
      </c>
      <c r="AK837" s="279" t="str">
        <f t="shared" si="1130"/>
        <v/>
      </c>
    </row>
    <row r="838" spans="1:37" x14ac:dyDescent="0.2">
      <c r="A838" s="8" t="s">
        <v>177</v>
      </c>
      <c r="B838" s="10" t="s">
        <v>196</v>
      </c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  <c r="Z838" s="111"/>
      <c r="AA838" s="111"/>
      <c r="AB838" s="111"/>
      <c r="AC838" s="111"/>
      <c r="AD838" s="111"/>
      <c r="AE838" s="111"/>
      <c r="AF838" s="111"/>
      <c r="AG838" s="114"/>
      <c r="AH838" s="106">
        <f t="shared" si="1128"/>
        <v>0</v>
      </c>
      <c r="AI838" s="107" t="str">
        <f t="shared" ref="AI838" si="1132">IF(AH838=0,"",AH838/AH$839*100)</f>
        <v/>
      </c>
      <c r="AJ838" s="108" t="str">
        <f t="shared" ref="AJ838" si="1133">IF(AH838=0,"",AI838*AJ$814/100)</f>
        <v/>
      </c>
      <c r="AK838" s="279" t="str">
        <f t="shared" ref="AK838" si="1134">IF(AH838=0,"",AH838/AH$839)</f>
        <v/>
      </c>
    </row>
    <row r="839" spans="1:37" x14ac:dyDescent="0.2">
      <c r="A839" s="31"/>
      <c r="B839" s="32" t="s">
        <v>29</v>
      </c>
      <c r="C839" s="117">
        <f>SUM(C816:C838)</f>
        <v>0</v>
      </c>
      <c r="D839" s="117">
        <f t="shared" ref="D839" si="1135">SUM(D816:D838)</f>
        <v>0</v>
      </c>
      <c r="E839" s="117">
        <f t="shared" ref="E839" si="1136">SUM(E816:E838)</f>
        <v>0</v>
      </c>
      <c r="F839" s="117">
        <f t="shared" ref="F839" si="1137">SUM(F816:F838)</f>
        <v>0</v>
      </c>
      <c r="G839" s="117">
        <f t="shared" ref="G839" si="1138">SUM(G816:G838)</f>
        <v>0</v>
      </c>
      <c r="H839" s="117">
        <f t="shared" ref="H839" si="1139">SUM(H816:H838)</f>
        <v>0</v>
      </c>
      <c r="I839" s="117">
        <f t="shared" ref="I839" si="1140">SUM(I816:I838)</f>
        <v>0</v>
      </c>
      <c r="J839" s="117">
        <f t="shared" ref="J839" si="1141">SUM(J816:J838)</f>
        <v>0</v>
      </c>
      <c r="K839" s="117">
        <f t="shared" ref="K839" si="1142">SUM(K816:K838)</f>
        <v>0</v>
      </c>
      <c r="L839" s="117">
        <f t="shared" ref="L839" si="1143">SUM(L816:L838)</f>
        <v>0</v>
      </c>
      <c r="M839" s="117">
        <f t="shared" ref="M839" si="1144">SUM(M816:M838)</f>
        <v>0</v>
      </c>
      <c r="N839" s="117">
        <f t="shared" ref="N839" si="1145">SUM(N816:N838)</f>
        <v>0</v>
      </c>
      <c r="O839" s="117">
        <f t="shared" ref="O839" si="1146">SUM(O816:O838)</f>
        <v>0</v>
      </c>
      <c r="P839" s="117">
        <f t="shared" ref="P839" si="1147">SUM(P816:P838)</f>
        <v>0</v>
      </c>
      <c r="Q839" s="117">
        <f t="shared" ref="Q839" si="1148">SUM(Q816:Q838)</f>
        <v>0</v>
      </c>
      <c r="R839" s="117">
        <f t="shared" ref="R839" si="1149">SUM(R816:R838)</f>
        <v>0</v>
      </c>
      <c r="S839" s="117">
        <f t="shared" ref="S839" si="1150">SUM(S816:S838)</f>
        <v>0</v>
      </c>
      <c r="T839" s="117">
        <f t="shared" ref="T839" si="1151">SUM(T816:T838)</f>
        <v>0</v>
      </c>
      <c r="U839" s="117">
        <f t="shared" ref="U839" si="1152">SUM(U816:U838)</f>
        <v>0</v>
      </c>
      <c r="V839" s="117">
        <f t="shared" ref="V839" si="1153">SUM(V816:V838)</f>
        <v>0</v>
      </c>
      <c r="W839" s="117">
        <f t="shared" ref="W839" si="1154">SUM(W816:W838)</f>
        <v>0</v>
      </c>
      <c r="X839" s="117">
        <f t="shared" ref="X839" si="1155">SUM(X816:X838)</f>
        <v>0</v>
      </c>
      <c r="Y839" s="117">
        <f t="shared" ref="Y839" si="1156">SUM(Y816:Y838)</f>
        <v>0</v>
      </c>
      <c r="Z839" s="117">
        <f t="shared" ref="Z839" si="1157">SUM(Z816:Z838)</f>
        <v>0</v>
      </c>
      <c r="AA839" s="117">
        <f t="shared" ref="AA839" si="1158">SUM(AA816:AA838)</f>
        <v>0</v>
      </c>
      <c r="AB839" s="117">
        <f t="shared" ref="AB839" si="1159">SUM(AB816:AB838)</f>
        <v>0</v>
      </c>
      <c r="AC839" s="117">
        <f t="shared" ref="AC839" si="1160">SUM(AC816:AC838)</f>
        <v>0</v>
      </c>
      <c r="AD839" s="117">
        <f t="shared" ref="AD839" si="1161">SUM(AD816:AD838)</f>
        <v>0</v>
      </c>
      <c r="AE839" s="117">
        <f t="shared" ref="AE839" si="1162">SUM(AE816:AE838)</f>
        <v>0</v>
      </c>
      <c r="AF839" s="117">
        <f t="shared" ref="AF839" si="1163">SUM(AF816:AF838)</f>
        <v>0</v>
      </c>
      <c r="AG839" s="117">
        <f t="shared" ref="AG839" si="1164">SUM(AG816:AG838)</f>
        <v>0</v>
      </c>
      <c r="AH839" s="117">
        <f t="shared" ref="AH839" si="1165">SUM(AH816:AH838)</f>
        <v>0</v>
      </c>
      <c r="AI839" s="101" t="str">
        <f>IF(AJ839=AJ814,"ตรง","ไม่ตรง")</f>
        <v>ตรง</v>
      </c>
      <c r="AJ839" s="102">
        <f>SUM(AJ816:AJ837)</f>
        <v>0</v>
      </c>
      <c r="AK839" s="279">
        <f>SUM(AK816:AK837)</f>
        <v>0</v>
      </c>
    </row>
    <row r="841" spans="1:37" x14ac:dyDescent="0.2">
      <c r="A841" s="99">
        <v>31</v>
      </c>
      <c r="B841" s="100" t="e">
        <f>VLOOKUP(A841,'1ค่าแรงรายคน'!$A$2:$B$32,2,0)</f>
        <v>#N/A</v>
      </c>
      <c r="AI841" s="101" t="s">
        <v>127</v>
      </c>
      <c r="AJ841" s="102" t="s">
        <v>28</v>
      </c>
    </row>
    <row r="842" spans="1:37" x14ac:dyDescent="0.2">
      <c r="A842" s="381" t="s">
        <v>0</v>
      </c>
      <c r="B842" s="381" t="s">
        <v>1</v>
      </c>
      <c r="C842" s="383"/>
      <c r="D842" s="384"/>
      <c r="E842" s="384"/>
      <c r="F842" s="384"/>
      <c r="G842" s="384"/>
      <c r="H842" s="384"/>
      <c r="I842" s="384"/>
      <c r="J842" s="384"/>
      <c r="K842" s="384"/>
      <c r="L842" s="384"/>
      <c r="M842" s="384"/>
      <c r="N842" s="384"/>
      <c r="O842" s="384"/>
      <c r="P842" s="384"/>
      <c r="Q842" s="384"/>
      <c r="R842" s="384"/>
      <c r="S842" s="384"/>
      <c r="T842" s="384"/>
      <c r="U842" s="384"/>
      <c r="V842" s="384"/>
      <c r="W842" s="384"/>
      <c r="X842" s="384"/>
      <c r="Y842" s="384"/>
      <c r="Z842" s="384"/>
      <c r="AA842" s="384"/>
      <c r="AB842" s="384"/>
      <c r="AC842" s="384"/>
      <c r="AD842" s="384"/>
      <c r="AE842" s="384"/>
      <c r="AF842" s="384"/>
      <c r="AG842" s="384"/>
      <c r="AI842" s="102">
        <v>1</v>
      </c>
      <c r="AJ842" s="104">
        <f>+'1ค่าแรงรายคน'!C32</f>
        <v>0</v>
      </c>
    </row>
    <row r="843" spans="1:37" x14ac:dyDescent="0.2">
      <c r="A843" s="382"/>
      <c r="B843" s="382"/>
      <c r="C843" s="105">
        <v>1</v>
      </c>
      <c r="D843" s="105">
        <v>2</v>
      </c>
      <c r="E843" s="105">
        <v>3</v>
      </c>
      <c r="F843" s="105">
        <v>4</v>
      </c>
      <c r="G843" s="105">
        <v>5</v>
      </c>
      <c r="H843" s="105">
        <v>6</v>
      </c>
      <c r="I843" s="105">
        <v>7</v>
      </c>
      <c r="J843" s="105">
        <v>8</v>
      </c>
      <c r="K843" s="105">
        <v>9</v>
      </c>
      <c r="L843" s="105">
        <v>10</v>
      </c>
      <c r="M843" s="105">
        <v>11</v>
      </c>
      <c r="N843" s="105">
        <v>12</v>
      </c>
      <c r="O843" s="105">
        <v>13</v>
      </c>
      <c r="P843" s="105">
        <v>14</v>
      </c>
      <c r="Q843" s="105">
        <v>15</v>
      </c>
      <c r="R843" s="105">
        <v>16</v>
      </c>
      <c r="S843" s="105">
        <v>17</v>
      </c>
      <c r="T843" s="105">
        <v>18</v>
      </c>
      <c r="U843" s="105">
        <v>19</v>
      </c>
      <c r="V843" s="105">
        <v>20</v>
      </c>
      <c r="W843" s="105">
        <v>21</v>
      </c>
      <c r="X843" s="105">
        <v>22</v>
      </c>
      <c r="Y843" s="105">
        <v>23</v>
      </c>
      <c r="Z843" s="105">
        <v>24</v>
      </c>
      <c r="AA843" s="105">
        <v>25</v>
      </c>
      <c r="AB843" s="105">
        <v>26</v>
      </c>
      <c r="AC843" s="105">
        <v>27</v>
      </c>
      <c r="AD843" s="105">
        <v>28</v>
      </c>
      <c r="AE843" s="105">
        <v>29</v>
      </c>
      <c r="AF843" s="105">
        <v>30</v>
      </c>
      <c r="AG843" s="105"/>
      <c r="AH843" s="106" t="s">
        <v>29</v>
      </c>
      <c r="AI843" s="107" t="s">
        <v>30</v>
      </c>
      <c r="AJ843" s="108" t="s">
        <v>31</v>
      </c>
    </row>
    <row r="844" spans="1:37" x14ac:dyDescent="0.2">
      <c r="A844" s="6" t="s">
        <v>156</v>
      </c>
      <c r="B844" s="7" t="s">
        <v>85</v>
      </c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  <c r="Z844" s="111"/>
      <c r="AA844" s="111"/>
      <c r="AB844" s="111"/>
      <c r="AC844" s="111"/>
      <c r="AD844" s="111"/>
      <c r="AE844" s="111"/>
      <c r="AF844" s="111"/>
      <c r="AG844" s="112"/>
      <c r="AH844" s="106">
        <f t="shared" ref="AH844:AH866" si="1166">SUM(C844:AG844)</f>
        <v>0</v>
      </c>
      <c r="AI844" s="107" t="str">
        <f t="shared" ref="AI844:AI864" si="1167">IF(AH844=0,"",AH844/AH$867*100)</f>
        <v/>
      </c>
      <c r="AJ844" s="108" t="str">
        <f>IF(AH844=0,"",AI844*AJ$842/100)</f>
        <v/>
      </c>
      <c r="AK844" s="279" t="str">
        <f t="shared" ref="AK844:AK864" si="1168">IF(AH844=0,"",AH844/AH$867)</f>
        <v/>
      </c>
    </row>
    <row r="845" spans="1:37" x14ac:dyDescent="0.2">
      <c r="A845" s="6" t="s">
        <v>160</v>
      </c>
      <c r="B845" s="7" t="s">
        <v>7</v>
      </c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  <c r="Z845" s="111"/>
      <c r="AA845" s="111"/>
      <c r="AB845" s="111"/>
      <c r="AC845" s="111"/>
      <c r="AD845" s="111"/>
      <c r="AE845" s="111"/>
      <c r="AF845" s="111"/>
      <c r="AG845" s="112"/>
      <c r="AH845" s="106">
        <f t="shared" si="1166"/>
        <v>0</v>
      </c>
      <c r="AI845" s="107" t="str">
        <f t="shared" si="1167"/>
        <v/>
      </c>
      <c r="AJ845" s="108" t="str">
        <f t="shared" ref="AJ845:AJ864" si="1169">IF(AH845=0,"",AI845*AJ$842/100)</f>
        <v/>
      </c>
      <c r="AK845" s="279" t="str">
        <f t="shared" si="1168"/>
        <v/>
      </c>
    </row>
    <row r="846" spans="1:37" x14ac:dyDescent="0.2">
      <c r="A846" s="6" t="s">
        <v>158</v>
      </c>
      <c r="B846" s="7" t="s">
        <v>181</v>
      </c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  <c r="Z846" s="111"/>
      <c r="AA846" s="111"/>
      <c r="AB846" s="111"/>
      <c r="AC846" s="111"/>
      <c r="AD846" s="111"/>
      <c r="AE846" s="111"/>
      <c r="AF846" s="111"/>
      <c r="AG846" s="112"/>
      <c r="AH846" s="106">
        <f t="shared" si="1166"/>
        <v>0</v>
      </c>
      <c r="AI846" s="107" t="str">
        <f t="shared" si="1167"/>
        <v/>
      </c>
      <c r="AJ846" s="108" t="str">
        <f t="shared" si="1169"/>
        <v/>
      </c>
      <c r="AK846" s="279" t="str">
        <f t="shared" si="1168"/>
        <v/>
      </c>
    </row>
    <row r="847" spans="1:37" x14ac:dyDescent="0.2">
      <c r="A847" s="6" t="s">
        <v>159</v>
      </c>
      <c r="B847" s="7" t="s">
        <v>8</v>
      </c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  <c r="Z847" s="111"/>
      <c r="AA847" s="111"/>
      <c r="AB847" s="111"/>
      <c r="AC847" s="111"/>
      <c r="AD847" s="111"/>
      <c r="AE847" s="111"/>
      <c r="AF847" s="111"/>
      <c r="AG847" s="112"/>
      <c r="AH847" s="106">
        <f t="shared" si="1166"/>
        <v>0</v>
      </c>
      <c r="AI847" s="107" t="str">
        <f t="shared" si="1167"/>
        <v/>
      </c>
      <c r="AJ847" s="108" t="str">
        <f t="shared" si="1169"/>
        <v/>
      </c>
      <c r="AK847" s="279" t="str">
        <f t="shared" si="1168"/>
        <v/>
      </c>
    </row>
    <row r="848" spans="1:37" x14ac:dyDescent="0.2">
      <c r="A848" s="8" t="s">
        <v>163</v>
      </c>
      <c r="B848" s="9" t="s">
        <v>183</v>
      </c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  <c r="Z848" s="111"/>
      <c r="AA848" s="111"/>
      <c r="AB848" s="111"/>
      <c r="AC848" s="111"/>
      <c r="AD848" s="111"/>
      <c r="AE848" s="111"/>
      <c r="AF848" s="111"/>
      <c r="AG848" s="112"/>
      <c r="AH848" s="106">
        <f t="shared" si="1166"/>
        <v>0</v>
      </c>
      <c r="AI848" s="107" t="str">
        <f t="shared" si="1167"/>
        <v/>
      </c>
      <c r="AJ848" s="108" t="str">
        <f t="shared" si="1169"/>
        <v/>
      </c>
      <c r="AK848" s="279" t="str">
        <f t="shared" si="1168"/>
        <v/>
      </c>
    </row>
    <row r="849" spans="1:37" x14ac:dyDescent="0.2">
      <c r="A849" s="8" t="s">
        <v>162</v>
      </c>
      <c r="B849" s="9" t="s">
        <v>89</v>
      </c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  <c r="Z849" s="111"/>
      <c r="AA849" s="111"/>
      <c r="AB849" s="111"/>
      <c r="AC849" s="111"/>
      <c r="AD849" s="111"/>
      <c r="AE849" s="111"/>
      <c r="AF849" s="111"/>
      <c r="AG849" s="112"/>
      <c r="AH849" s="106">
        <f t="shared" si="1166"/>
        <v>0</v>
      </c>
      <c r="AI849" s="107" t="str">
        <f t="shared" si="1167"/>
        <v/>
      </c>
      <c r="AJ849" s="108" t="str">
        <f t="shared" si="1169"/>
        <v/>
      </c>
      <c r="AK849" s="279" t="str">
        <f t="shared" si="1168"/>
        <v/>
      </c>
    </row>
    <row r="850" spans="1:37" x14ac:dyDescent="0.2">
      <c r="A850" s="6" t="s">
        <v>161</v>
      </c>
      <c r="B850" s="7" t="s">
        <v>182</v>
      </c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  <c r="Z850" s="111"/>
      <c r="AA850" s="111"/>
      <c r="AB850" s="111"/>
      <c r="AC850" s="111"/>
      <c r="AD850" s="111"/>
      <c r="AE850" s="111"/>
      <c r="AF850" s="111"/>
      <c r="AG850" s="112"/>
      <c r="AH850" s="106">
        <f t="shared" si="1166"/>
        <v>0</v>
      </c>
      <c r="AI850" s="107" t="str">
        <f t="shared" si="1167"/>
        <v/>
      </c>
      <c r="AJ850" s="108" t="str">
        <f t="shared" si="1169"/>
        <v/>
      </c>
      <c r="AK850" s="279" t="str">
        <f t="shared" si="1168"/>
        <v/>
      </c>
    </row>
    <row r="851" spans="1:37" x14ac:dyDescent="0.2">
      <c r="A851" s="8" t="s">
        <v>164</v>
      </c>
      <c r="B851" s="9" t="s">
        <v>91</v>
      </c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  <c r="Z851" s="111"/>
      <c r="AA851" s="111"/>
      <c r="AB851" s="111"/>
      <c r="AC851" s="111"/>
      <c r="AD851" s="111"/>
      <c r="AE851" s="111"/>
      <c r="AF851" s="111"/>
      <c r="AG851" s="112"/>
      <c r="AH851" s="106">
        <f t="shared" si="1166"/>
        <v>0</v>
      </c>
      <c r="AI851" s="107" t="str">
        <f t="shared" si="1167"/>
        <v/>
      </c>
      <c r="AJ851" s="108" t="str">
        <f t="shared" si="1169"/>
        <v/>
      </c>
      <c r="AK851" s="279" t="str">
        <f t="shared" si="1168"/>
        <v/>
      </c>
    </row>
    <row r="852" spans="1:37" x14ac:dyDescent="0.2">
      <c r="A852" s="6" t="s">
        <v>157</v>
      </c>
      <c r="B852" s="7" t="s">
        <v>180</v>
      </c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  <c r="Z852" s="111"/>
      <c r="AA852" s="111"/>
      <c r="AB852" s="111"/>
      <c r="AC852" s="111"/>
      <c r="AD852" s="111"/>
      <c r="AE852" s="111"/>
      <c r="AF852" s="111"/>
      <c r="AG852" s="112"/>
      <c r="AH852" s="106">
        <f t="shared" si="1166"/>
        <v>0</v>
      </c>
      <c r="AI852" s="107" t="str">
        <f t="shared" si="1167"/>
        <v/>
      </c>
      <c r="AJ852" s="108" t="str">
        <f t="shared" si="1169"/>
        <v/>
      </c>
      <c r="AK852" s="279" t="str">
        <f t="shared" si="1168"/>
        <v/>
      </c>
    </row>
    <row r="853" spans="1:37" x14ac:dyDescent="0.2">
      <c r="A853" s="8" t="s">
        <v>165</v>
      </c>
      <c r="B853" s="9" t="s">
        <v>184</v>
      </c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  <c r="Z853" s="111"/>
      <c r="AA853" s="111"/>
      <c r="AB853" s="111"/>
      <c r="AC853" s="111"/>
      <c r="AD853" s="111"/>
      <c r="AE853" s="111"/>
      <c r="AF853" s="111"/>
      <c r="AG853" s="112"/>
      <c r="AH853" s="106">
        <f t="shared" si="1166"/>
        <v>0</v>
      </c>
      <c r="AI853" s="107" t="str">
        <f t="shared" si="1167"/>
        <v/>
      </c>
      <c r="AJ853" s="108" t="str">
        <f t="shared" si="1169"/>
        <v/>
      </c>
      <c r="AK853" s="279" t="str">
        <f t="shared" si="1168"/>
        <v/>
      </c>
    </row>
    <row r="854" spans="1:37" x14ac:dyDescent="0.2">
      <c r="A854" s="8" t="s">
        <v>166</v>
      </c>
      <c r="B854" s="9" t="s">
        <v>185</v>
      </c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  <c r="AA854" s="111"/>
      <c r="AB854" s="111"/>
      <c r="AC854" s="111"/>
      <c r="AD854" s="111"/>
      <c r="AE854" s="111"/>
      <c r="AF854" s="111"/>
      <c r="AG854" s="112"/>
      <c r="AH854" s="106">
        <f t="shared" si="1166"/>
        <v>0</v>
      </c>
      <c r="AI854" s="107" t="str">
        <f t="shared" si="1167"/>
        <v/>
      </c>
      <c r="AJ854" s="108" t="str">
        <f t="shared" si="1169"/>
        <v/>
      </c>
      <c r="AK854" s="279" t="str">
        <f t="shared" si="1168"/>
        <v/>
      </c>
    </row>
    <row r="855" spans="1:37" x14ac:dyDescent="0.2">
      <c r="A855" s="8" t="s">
        <v>171</v>
      </c>
      <c r="B855" s="9" t="s">
        <v>190</v>
      </c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  <c r="Z855" s="111"/>
      <c r="AA855" s="111"/>
      <c r="AB855" s="111"/>
      <c r="AC855" s="111"/>
      <c r="AD855" s="111"/>
      <c r="AE855" s="111"/>
      <c r="AF855" s="111"/>
      <c r="AG855" s="112"/>
      <c r="AH855" s="106">
        <f t="shared" si="1166"/>
        <v>0</v>
      </c>
      <c r="AI855" s="107" t="str">
        <f t="shared" si="1167"/>
        <v/>
      </c>
      <c r="AJ855" s="108" t="str">
        <f t="shared" si="1169"/>
        <v/>
      </c>
      <c r="AK855" s="279" t="str">
        <f t="shared" si="1168"/>
        <v/>
      </c>
    </row>
    <row r="856" spans="1:37" x14ac:dyDescent="0.2">
      <c r="A856" s="8" t="s">
        <v>167</v>
      </c>
      <c r="B856" s="9" t="s">
        <v>186</v>
      </c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  <c r="Z856" s="111"/>
      <c r="AA856" s="111"/>
      <c r="AB856" s="111"/>
      <c r="AC856" s="111"/>
      <c r="AD856" s="111"/>
      <c r="AE856" s="111"/>
      <c r="AF856" s="111"/>
      <c r="AG856" s="112"/>
      <c r="AH856" s="106">
        <f t="shared" si="1166"/>
        <v>0</v>
      </c>
      <c r="AI856" s="107" t="str">
        <f t="shared" si="1167"/>
        <v/>
      </c>
      <c r="AJ856" s="108" t="str">
        <f t="shared" si="1169"/>
        <v/>
      </c>
      <c r="AK856" s="279" t="str">
        <f t="shared" si="1168"/>
        <v/>
      </c>
    </row>
    <row r="857" spans="1:37" x14ac:dyDescent="0.2">
      <c r="A857" s="8" t="s">
        <v>168</v>
      </c>
      <c r="B857" s="9" t="s">
        <v>187</v>
      </c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  <c r="Z857" s="111"/>
      <c r="AA857" s="111"/>
      <c r="AB857" s="111"/>
      <c r="AC857" s="111"/>
      <c r="AD857" s="111"/>
      <c r="AE857" s="111"/>
      <c r="AF857" s="111"/>
      <c r="AG857" s="112"/>
      <c r="AH857" s="106">
        <f t="shared" si="1166"/>
        <v>0</v>
      </c>
      <c r="AI857" s="107" t="str">
        <f t="shared" si="1167"/>
        <v/>
      </c>
      <c r="AJ857" s="108" t="str">
        <f t="shared" si="1169"/>
        <v/>
      </c>
      <c r="AK857" s="279" t="str">
        <f t="shared" si="1168"/>
        <v/>
      </c>
    </row>
    <row r="858" spans="1:37" x14ac:dyDescent="0.2">
      <c r="A858" s="8" t="s">
        <v>169</v>
      </c>
      <c r="B858" s="9" t="s">
        <v>188</v>
      </c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1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  <c r="Z858" s="111"/>
      <c r="AA858" s="111"/>
      <c r="AB858" s="111"/>
      <c r="AC858" s="111"/>
      <c r="AD858" s="111"/>
      <c r="AE858" s="111"/>
      <c r="AF858" s="111"/>
      <c r="AG858" s="112"/>
      <c r="AH858" s="106">
        <f t="shared" si="1166"/>
        <v>0</v>
      </c>
      <c r="AI858" s="107" t="str">
        <f t="shared" si="1167"/>
        <v/>
      </c>
      <c r="AJ858" s="108" t="str">
        <f t="shared" si="1169"/>
        <v/>
      </c>
      <c r="AK858" s="279" t="str">
        <f t="shared" si="1168"/>
        <v/>
      </c>
    </row>
    <row r="859" spans="1:37" x14ac:dyDescent="0.2">
      <c r="A859" s="8" t="s">
        <v>170</v>
      </c>
      <c r="B859" s="9" t="s">
        <v>189</v>
      </c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1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  <c r="Z859" s="111"/>
      <c r="AA859" s="111"/>
      <c r="AB859" s="111"/>
      <c r="AC859" s="111"/>
      <c r="AD859" s="111"/>
      <c r="AE859" s="111"/>
      <c r="AF859" s="111"/>
      <c r="AG859" s="112"/>
      <c r="AH859" s="106">
        <f t="shared" si="1166"/>
        <v>0</v>
      </c>
      <c r="AI859" s="107" t="str">
        <f t="shared" si="1167"/>
        <v/>
      </c>
      <c r="AJ859" s="108" t="str">
        <f t="shared" si="1169"/>
        <v/>
      </c>
      <c r="AK859" s="279" t="str">
        <f t="shared" si="1168"/>
        <v/>
      </c>
    </row>
    <row r="860" spans="1:37" x14ac:dyDescent="0.2">
      <c r="A860" s="8" t="s">
        <v>173</v>
      </c>
      <c r="B860" s="10" t="s">
        <v>192</v>
      </c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  <c r="Z860" s="111"/>
      <c r="AA860" s="111"/>
      <c r="AB860" s="111"/>
      <c r="AC860" s="111"/>
      <c r="AD860" s="111"/>
      <c r="AE860" s="111"/>
      <c r="AF860" s="111"/>
      <c r="AG860" s="112"/>
      <c r="AH860" s="106">
        <f t="shared" si="1166"/>
        <v>0</v>
      </c>
      <c r="AI860" s="107" t="str">
        <f t="shared" si="1167"/>
        <v/>
      </c>
      <c r="AJ860" s="108" t="str">
        <f t="shared" si="1169"/>
        <v/>
      </c>
      <c r="AK860" s="279" t="str">
        <f t="shared" si="1168"/>
        <v/>
      </c>
    </row>
    <row r="861" spans="1:37" x14ac:dyDescent="0.2">
      <c r="A861" s="8" t="s">
        <v>172</v>
      </c>
      <c r="B861" s="9" t="s">
        <v>191</v>
      </c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  <c r="Z861" s="111"/>
      <c r="AA861" s="111"/>
      <c r="AB861" s="111"/>
      <c r="AC861" s="111"/>
      <c r="AD861" s="111"/>
      <c r="AE861" s="111"/>
      <c r="AF861" s="111"/>
      <c r="AG861" s="112"/>
      <c r="AH861" s="106">
        <f t="shared" si="1166"/>
        <v>0</v>
      </c>
      <c r="AI861" s="107" t="str">
        <f t="shared" si="1167"/>
        <v/>
      </c>
      <c r="AJ861" s="108" t="str">
        <f t="shared" si="1169"/>
        <v/>
      </c>
      <c r="AK861" s="279" t="str">
        <f t="shared" si="1168"/>
        <v/>
      </c>
    </row>
    <row r="862" spans="1:37" x14ac:dyDescent="0.2">
      <c r="A862" s="8" t="s">
        <v>174</v>
      </c>
      <c r="B862" s="10" t="s">
        <v>193</v>
      </c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  <c r="Z862" s="111"/>
      <c r="AA862" s="111"/>
      <c r="AB862" s="111"/>
      <c r="AC862" s="111"/>
      <c r="AD862" s="111"/>
      <c r="AE862" s="111"/>
      <c r="AF862" s="111"/>
      <c r="AG862" s="112"/>
      <c r="AH862" s="106">
        <f t="shared" si="1166"/>
        <v>0</v>
      </c>
      <c r="AI862" s="107" t="str">
        <f t="shared" si="1167"/>
        <v/>
      </c>
      <c r="AJ862" s="108" t="str">
        <f t="shared" si="1169"/>
        <v/>
      </c>
      <c r="AK862" s="279" t="str">
        <f t="shared" si="1168"/>
        <v/>
      </c>
    </row>
    <row r="863" spans="1:37" x14ac:dyDescent="0.2">
      <c r="A863" s="8" t="s">
        <v>175</v>
      </c>
      <c r="B863" s="10" t="s">
        <v>194</v>
      </c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  <c r="Z863" s="111"/>
      <c r="AA863" s="111"/>
      <c r="AB863" s="111"/>
      <c r="AC863" s="111"/>
      <c r="AD863" s="111"/>
      <c r="AE863" s="111"/>
      <c r="AF863" s="111"/>
      <c r="AG863" s="112"/>
      <c r="AH863" s="106">
        <f t="shared" si="1166"/>
        <v>0</v>
      </c>
      <c r="AI863" s="107" t="str">
        <f t="shared" si="1167"/>
        <v/>
      </c>
      <c r="AJ863" s="108" t="str">
        <f t="shared" si="1169"/>
        <v/>
      </c>
      <c r="AK863" s="279" t="str">
        <f t="shared" si="1168"/>
        <v/>
      </c>
    </row>
    <row r="864" spans="1:37" x14ac:dyDescent="0.2">
      <c r="A864" s="8" t="s">
        <v>176</v>
      </c>
      <c r="B864" s="10" t="s">
        <v>195</v>
      </c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  <c r="Z864" s="111"/>
      <c r="AA864" s="111"/>
      <c r="AB864" s="111"/>
      <c r="AC864" s="111"/>
      <c r="AD864" s="111"/>
      <c r="AE864" s="111"/>
      <c r="AF864" s="111"/>
      <c r="AG864" s="112"/>
      <c r="AH864" s="106">
        <f t="shared" si="1166"/>
        <v>0</v>
      </c>
      <c r="AI864" s="107" t="str">
        <f t="shared" si="1167"/>
        <v/>
      </c>
      <c r="AJ864" s="108" t="str">
        <f t="shared" si="1169"/>
        <v/>
      </c>
      <c r="AK864" s="279" t="str">
        <f t="shared" si="1168"/>
        <v/>
      </c>
    </row>
    <row r="865" spans="1:37" x14ac:dyDescent="0.2">
      <c r="A865" s="8" t="s">
        <v>178</v>
      </c>
      <c r="B865" s="10" t="s">
        <v>179</v>
      </c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  <c r="Z865" s="111"/>
      <c r="AA865" s="111"/>
      <c r="AB865" s="111"/>
      <c r="AC865" s="111"/>
      <c r="AD865" s="111"/>
      <c r="AE865" s="111"/>
      <c r="AF865" s="111"/>
      <c r="AG865" s="112"/>
      <c r="AH865" s="106">
        <f t="shared" si="1166"/>
        <v>0</v>
      </c>
      <c r="AI865" s="107" t="str">
        <f t="shared" ref="AI865:AI866" si="1170">IF(AH865=0,"",AH865/AH$867*100)</f>
        <v/>
      </c>
      <c r="AJ865" s="108" t="str">
        <f t="shared" ref="AJ865:AJ866" si="1171">IF(AH865=0,"",AI865*AJ$842/100)</f>
        <v/>
      </c>
      <c r="AK865" s="279" t="str">
        <f t="shared" ref="AK865:AK866" si="1172">IF(AH865=0,"",AH865/AH$867)</f>
        <v/>
      </c>
    </row>
    <row r="866" spans="1:37" x14ac:dyDescent="0.2">
      <c r="A866" s="8" t="s">
        <v>177</v>
      </c>
      <c r="B866" s="10" t="s">
        <v>196</v>
      </c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  <c r="Z866" s="111"/>
      <c r="AA866" s="111"/>
      <c r="AB866" s="111"/>
      <c r="AC866" s="111"/>
      <c r="AD866" s="111"/>
      <c r="AE866" s="111"/>
      <c r="AF866" s="111"/>
      <c r="AG866" s="114"/>
      <c r="AH866" s="106">
        <f t="shared" si="1166"/>
        <v>0</v>
      </c>
      <c r="AI866" s="107" t="str">
        <f t="shared" si="1170"/>
        <v/>
      </c>
      <c r="AJ866" s="108" t="str">
        <f t="shared" si="1171"/>
        <v/>
      </c>
      <c r="AK866" s="279" t="str">
        <f t="shared" si="1172"/>
        <v/>
      </c>
    </row>
    <row r="867" spans="1:37" x14ac:dyDescent="0.2">
      <c r="A867" s="31"/>
      <c r="B867" s="32" t="s">
        <v>29</v>
      </c>
      <c r="C867" s="117">
        <f>SUM(C844:C866)</f>
        <v>0</v>
      </c>
      <c r="D867" s="117">
        <f t="shared" ref="D867" si="1173">SUM(D844:D866)</f>
        <v>0</v>
      </c>
      <c r="E867" s="117">
        <f t="shared" ref="E867" si="1174">SUM(E844:E866)</f>
        <v>0</v>
      </c>
      <c r="F867" s="117">
        <f t="shared" ref="F867" si="1175">SUM(F844:F866)</f>
        <v>0</v>
      </c>
      <c r="G867" s="117">
        <f t="shared" ref="G867" si="1176">SUM(G844:G866)</f>
        <v>0</v>
      </c>
      <c r="H867" s="117">
        <f t="shared" ref="H867" si="1177">SUM(H844:H866)</f>
        <v>0</v>
      </c>
      <c r="I867" s="117">
        <f t="shared" ref="I867" si="1178">SUM(I844:I866)</f>
        <v>0</v>
      </c>
      <c r="J867" s="117">
        <f t="shared" ref="J867" si="1179">SUM(J844:J866)</f>
        <v>0</v>
      </c>
      <c r="K867" s="117">
        <f t="shared" ref="K867" si="1180">SUM(K844:K866)</f>
        <v>0</v>
      </c>
      <c r="L867" s="117">
        <f t="shared" ref="L867" si="1181">SUM(L844:L866)</f>
        <v>0</v>
      </c>
      <c r="M867" s="117">
        <f t="shared" ref="M867" si="1182">SUM(M844:M866)</f>
        <v>0</v>
      </c>
      <c r="N867" s="117">
        <f t="shared" ref="N867" si="1183">SUM(N844:N866)</f>
        <v>0</v>
      </c>
      <c r="O867" s="117">
        <f t="shared" ref="O867" si="1184">SUM(O844:O866)</f>
        <v>0</v>
      </c>
      <c r="P867" s="117">
        <f t="shared" ref="P867" si="1185">SUM(P844:P866)</f>
        <v>0</v>
      </c>
      <c r="Q867" s="117">
        <f t="shared" ref="Q867" si="1186">SUM(Q844:Q866)</f>
        <v>0</v>
      </c>
      <c r="R867" s="117">
        <f t="shared" ref="R867" si="1187">SUM(R844:R866)</f>
        <v>0</v>
      </c>
      <c r="S867" s="117">
        <f t="shared" ref="S867" si="1188">SUM(S844:S866)</f>
        <v>0</v>
      </c>
      <c r="T867" s="117">
        <f t="shared" ref="T867" si="1189">SUM(T844:T866)</f>
        <v>0</v>
      </c>
      <c r="U867" s="117">
        <f t="shared" ref="U867" si="1190">SUM(U844:U866)</f>
        <v>0</v>
      </c>
      <c r="V867" s="117">
        <f t="shared" ref="V867" si="1191">SUM(V844:V866)</f>
        <v>0</v>
      </c>
      <c r="W867" s="117">
        <f t="shared" ref="W867" si="1192">SUM(W844:W866)</f>
        <v>0</v>
      </c>
      <c r="X867" s="117">
        <f t="shared" ref="X867" si="1193">SUM(X844:X866)</f>
        <v>0</v>
      </c>
      <c r="Y867" s="117">
        <f t="shared" ref="Y867" si="1194">SUM(Y844:Y866)</f>
        <v>0</v>
      </c>
      <c r="Z867" s="117">
        <f t="shared" ref="Z867" si="1195">SUM(Z844:Z866)</f>
        <v>0</v>
      </c>
      <c r="AA867" s="117">
        <f t="shared" ref="AA867" si="1196">SUM(AA844:AA866)</f>
        <v>0</v>
      </c>
      <c r="AB867" s="117">
        <f t="shared" ref="AB867" si="1197">SUM(AB844:AB866)</f>
        <v>0</v>
      </c>
      <c r="AC867" s="117">
        <f t="shared" ref="AC867" si="1198">SUM(AC844:AC866)</f>
        <v>0</v>
      </c>
      <c r="AD867" s="117">
        <f t="shared" ref="AD867" si="1199">SUM(AD844:AD866)</f>
        <v>0</v>
      </c>
      <c r="AE867" s="117">
        <f t="shared" ref="AE867" si="1200">SUM(AE844:AE866)</f>
        <v>0</v>
      </c>
      <c r="AF867" s="117">
        <f t="shared" ref="AF867" si="1201">SUM(AF844:AF866)</f>
        <v>0</v>
      </c>
      <c r="AG867" s="117">
        <f t="shared" ref="AG867" si="1202">SUM(AG844:AG866)</f>
        <v>0</v>
      </c>
      <c r="AH867" s="117">
        <f t="shared" ref="AH867" si="1203">SUM(AH844:AH866)</f>
        <v>0</v>
      </c>
      <c r="AI867" s="101" t="str">
        <f>IF(AJ867=AJ842,"ตรง","ไม่ตรง")</f>
        <v>ตรง</v>
      </c>
      <c r="AJ867" s="102">
        <f>SUM(AJ844:AJ865)</f>
        <v>0</v>
      </c>
      <c r="AK867" s="279">
        <f>SUM(AK844:AK865)</f>
        <v>0</v>
      </c>
    </row>
  </sheetData>
  <mergeCells count="93">
    <mergeCell ref="A842:A843"/>
    <mergeCell ref="B842:B843"/>
    <mergeCell ref="C842:AG842"/>
    <mergeCell ref="A786:A787"/>
    <mergeCell ref="B786:B787"/>
    <mergeCell ref="C786:AG786"/>
    <mergeCell ref="A814:A815"/>
    <mergeCell ref="B814:B815"/>
    <mergeCell ref="C814:AG814"/>
    <mergeCell ref="A730:A731"/>
    <mergeCell ref="B730:B731"/>
    <mergeCell ref="C730:AG730"/>
    <mergeCell ref="A758:A759"/>
    <mergeCell ref="B758:B759"/>
    <mergeCell ref="C758:AG758"/>
    <mergeCell ref="A674:A675"/>
    <mergeCell ref="B674:B675"/>
    <mergeCell ref="C674:AG674"/>
    <mergeCell ref="A702:A703"/>
    <mergeCell ref="B702:B703"/>
    <mergeCell ref="C702:AG702"/>
    <mergeCell ref="A590:A591"/>
    <mergeCell ref="B590:B591"/>
    <mergeCell ref="C590:AG590"/>
    <mergeCell ref="A646:A647"/>
    <mergeCell ref="B646:B647"/>
    <mergeCell ref="C646:AG646"/>
    <mergeCell ref="A618:A619"/>
    <mergeCell ref="B618:B619"/>
    <mergeCell ref="C618:AG618"/>
    <mergeCell ref="B534:B535"/>
    <mergeCell ref="C534:AG534"/>
    <mergeCell ref="A562:A563"/>
    <mergeCell ref="B562:B563"/>
    <mergeCell ref="C562:AG562"/>
    <mergeCell ref="A534:A535"/>
    <mergeCell ref="A366:A367"/>
    <mergeCell ref="B366:B367"/>
    <mergeCell ref="C366:AG366"/>
    <mergeCell ref="A394:A395"/>
    <mergeCell ref="B394:B395"/>
    <mergeCell ref="C394:AG394"/>
    <mergeCell ref="A198:A199"/>
    <mergeCell ref="B198:B199"/>
    <mergeCell ref="C198:AG198"/>
    <mergeCell ref="B282:B283"/>
    <mergeCell ref="C282:AG282"/>
    <mergeCell ref="B114:B115"/>
    <mergeCell ref="C114:AG114"/>
    <mergeCell ref="A170:A171"/>
    <mergeCell ref="B170:B171"/>
    <mergeCell ref="C170:AG170"/>
    <mergeCell ref="A142:A143"/>
    <mergeCell ref="B142:B143"/>
    <mergeCell ref="C142:AG142"/>
    <mergeCell ref="A114:A115"/>
    <mergeCell ref="A422:A423"/>
    <mergeCell ref="B422:B423"/>
    <mergeCell ref="C422:AG422"/>
    <mergeCell ref="A450:A451"/>
    <mergeCell ref="B450:B451"/>
    <mergeCell ref="C450:AG450"/>
    <mergeCell ref="A478:A479"/>
    <mergeCell ref="B478:B479"/>
    <mergeCell ref="C478:AG478"/>
    <mergeCell ref="A506:A507"/>
    <mergeCell ref="B506:B507"/>
    <mergeCell ref="C506:AG506"/>
    <mergeCell ref="A338:A339"/>
    <mergeCell ref="B338:B339"/>
    <mergeCell ref="C338:AG338"/>
    <mergeCell ref="A226:A227"/>
    <mergeCell ref="B226:B227"/>
    <mergeCell ref="C226:AG226"/>
    <mergeCell ref="A254:A255"/>
    <mergeCell ref="B254:B255"/>
    <mergeCell ref="C254:AG254"/>
    <mergeCell ref="A282:A283"/>
    <mergeCell ref="A310:A311"/>
    <mergeCell ref="B310:B311"/>
    <mergeCell ref="C310:AG310"/>
    <mergeCell ref="A2:A3"/>
    <mergeCell ref="B2:B3"/>
    <mergeCell ref="C2:AG2"/>
    <mergeCell ref="A30:A31"/>
    <mergeCell ref="B30:B31"/>
    <mergeCell ref="C30:AG30"/>
    <mergeCell ref="A58:A59"/>
    <mergeCell ref="B58:B59"/>
    <mergeCell ref="C58:AG58"/>
    <mergeCell ref="A86:A87"/>
    <mergeCell ref="B86:B87"/>
    <mergeCell ref="C86:AG86"/>
  </mergeCell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zoomScale="90" zoomScaleNormal="90" zoomScaleSheetLayoutView="9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defaultColWidth="9" defaultRowHeight="12.75" x14ac:dyDescent="0.2"/>
  <cols>
    <col min="1" max="1" width="9" style="11"/>
    <col min="2" max="2" width="47.25" style="11" customWidth="1"/>
    <col min="3" max="3" width="12.5" style="11" customWidth="1"/>
    <col min="4" max="4" width="9.25" style="11" customWidth="1"/>
    <col min="5" max="5" width="10.625" style="11" customWidth="1"/>
    <col min="6" max="6" width="9" style="11"/>
    <col min="7" max="7" width="13.375" style="11" customWidth="1"/>
    <col min="8" max="8" width="11" style="11" customWidth="1"/>
    <col min="9" max="9" width="11.625" style="11" customWidth="1"/>
    <col min="10" max="11" width="11.125" style="11" customWidth="1"/>
    <col min="12" max="12" width="13.25" style="11" customWidth="1"/>
    <col min="13" max="13" width="1.875" style="11" customWidth="1"/>
    <col min="14" max="14" width="11.375" style="11" customWidth="1"/>
    <col min="15" max="15" width="12.75" style="11" customWidth="1"/>
    <col min="16" max="16" width="12.625" style="11" customWidth="1"/>
    <col min="17" max="16384" width="9" style="11"/>
  </cols>
  <sheetData>
    <row r="1" spans="1:16" x14ac:dyDescent="0.2">
      <c r="G1" s="11" t="s">
        <v>46</v>
      </c>
      <c r="H1" s="11" t="s">
        <v>47</v>
      </c>
      <c r="I1" s="11" t="s">
        <v>92</v>
      </c>
      <c r="J1" s="11" t="s">
        <v>93</v>
      </c>
      <c r="K1" s="11" t="s">
        <v>134</v>
      </c>
      <c r="N1" s="11" t="s">
        <v>130</v>
      </c>
    </row>
    <row r="2" spans="1:16" x14ac:dyDescent="0.2">
      <c r="A2" s="28" t="s">
        <v>43</v>
      </c>
      <c r="E2" s="11" t="s">
        <v>129</v>
      </c>
      <c r="G2" s="132">
        <f>'งบทดลอง 03040'!D22</f>
        <v>31311.14</v>
      </c>
      <c r="H2" s="133">
        <v>0</v>
      </c>
      <c r="I2" s="133">
        <v>0</v>
      </c>
      <c r="J2" s="133">
        <v>0</v>
      </c>
      <c r="K2" s="133">
        <v>0</v>
      </c>
      <c r="L2" s="11" t="s">
        <v>50</v>
      </c>
      <c r="N2" s="27">
        <f>'งบทดลอง 03040'!D19</f>
        <v>33000</v>
      </c>
    </row>
    <row r="3" spans="1:16" x14ac:dyDescent="0.2">
      <c r="G3" s="134" t="s">
        <v>52</v>
      </c>
      <c r="H3" s="134" t="s">
        <v>51</v>
      </c>
      <c r="I3" s="134" t="s">
        <v>51</v>
      </c>
      <c r="J3" s="134" t="s">
        <v>51</v>
      </c>
      <c r="K3" s="134"/>
      <c r="L3" s="23">
        <f>G2+H2+I2+J2+K2</f>
        <v>31311.14</v>
      </c>
    </row>
    <row r="4" spans="1:16" s="30" customFormat="1" ht="28.5" customHeight="1" x14ac:dyDescent="0.2">
      <c r="A4" s="50" t="s">
        <v>0</v>
      </c>
      <c r="B4" s="50" t="s">
        <v>1</v>
      </c>
      <c r="C4" s="143" t="s">
        <v>44</v>
      </c>
      <c r="D4" s="235" t="s">
        <v>30</v>
      </c>
      <c r="E4" s="235" t="s">
        <v>45</v>
      </c>
      <c r="F4" s="235" t="s">
        <v>30</v>
      </c>
      <c r="G4" s="135" t="s">
        <v>46</v>
      </c>
      <c r="H4" s="135" t="s">
        <v>47</v>
      </c>
      <c r="I4" s="135" t="s">
        <v>48</v>
      </c>
      <c r="J4" s="135" t="s">
        <v>49</v>
      </c>
      <c r="K4" s="31" t="s">
        <v>134</v>
      </c>
      <c r="L4" s="136" t="s">
        <v>5</v>
      </c>
      <c r="N4" s="50" t="s">
        <v>132</v>
      </c>
      <c r="O4" s="50" t="s">
        <v>131</v>
      </c>
      <c r="P4" s="50" t="s">
        <v>133</v>
      </c>
    </row>
    <row r="5" spans="1:16" x14ac:dyDescent="0.2">
      <c r="A5" s="36" t="s">
        <v>156</v>
      </c>
      <c r="B5" s="37" t="s">
        <v>85</v>
      </c>
      <c r="C5" s="140">
        <v>32</v>
      </c>
      <c r="D5" s="236">
        <f t="shared" ref="D5:D27" si="0">IF(C$28,+C5/$C$28,0)</f>
        <v>5.5459272097053723E-2</v>
      </c>
      <c r="E5" s="237">
        <f>'2แบบสัดส่วนค่าแรง&gt;2ที่ to LC'!BR32</f>
        <v>1.6817636964695788</v>
      </c>
      <c r="F5" s="238">
        <f t="shared" ref="F5:F27" si="1">IF(E$28,+E5/$E$28,0)</f>
        <v>0.21022046205869735</v>
      </c>
      <c r="G5" s="146">
        <f>+D5*$G$2</f>
        <v>1736.4930329289427</v>
      </c>
      <c r="H5" s="146">
        <f>+F5*$H$2</f>
        <v>0</v>
      </c>
      <c r="I5" s="146">
        <f>+F5*$I$2</f>
        <v>0</v>
      </c>
      <c r="J5" s="146">
        <f t="shared" ref="J5:J27" si="2">+F5*$J$2</f>
        <v>0</v>
      </c>
      <c r="K5" s="146">
        <f>+F5*$K$2</f>
        <v>0</v>
      </c>
      <c r="L5" s="147">
        <f>SUM(G5:K5)</f>
        <v>1736.4930329289427</v>
      </c>
      <c r="N5" s="146">
        <v>6000</v>
      </c>
      <c r="O5" s="146">
        <f t="shared" ref="O5:O27" si="3">IF(N$28,N5/N$28*100,0)</f>
        <v>18.181818181818183</v>
      </c>
      <c r="P5" s="146">
        <f>O5*N$2/100</f>
        <v>6000</v>
      </c>
    </row>
    <row r="6" spans="1:16" x14ac:dyDescent="0.2">
      <c r="A6" s="39" t="s">
        <v>160</v>
      </c>
      <c r="B6" s="40" t="s">
        <v>7</v>
      </c>
      <c r="C6" s="141">
        <v>16</v>
      </c>
      <c r="D6" s="239">
        <f t="shared" si="0"/>
        <v>2.7729636048526862E-2</v>
      </c>
      <c r="E6" s="240">
        <f>'2แบบสัดส่วนค่าแรง&gt;2ที่ to LC'!BR33</f>
        <v>0.18090885002649709</v>
      </c>
      <c r="F6" s="241">
        <f t="shared" si="1"/>
        <v>2.2613606253312137E-2</v>
      </c>
      <c r="G6" s="148">
        <f t="shared" ref="G6:G27" si="4">+D6*$G$2</f>
        <v>868.24651646447137</v>
      </c>
      <c r="H6" s="148">
        <f t="shared" ref="H6:H22" si="5">+F6*$H$2</f>
        <v>0</v>
      </c>
      <c r="I6" s="148">
        <f t="shared" ref="I6:I22" si="6">+F6*$I$2</f>
        <v>0</v>
      </c>
      <c r="J6" s="148">
        <f t="shared" si="2"/>
        <v>0</v>
      </c>
      <c r="K6" s="148">
        <f t="shared" ref="K6:K27" si="7">+F6*$K$2</f>
        <v>0</v>
      </c>
      <c r="L6" s="149">
        <f t="shared" ref="L6:L27" si="8">SUM(G6:K6)</f>
        <v>868.24651646447137</v>
      </c>
      <c r="N6" s="148"/>
      <c r="O6" s="148">
        <f t="shared" si="3"/>
        <v>0</v>
      </c>
      <c r="P6" s="148">
        <f t="shared" ref="P6:P27" si="9">O6*N$2/100</f>
        <v>0</v>
      </c>
    </row>
    <row r="7" spans="1:16" x14ac:dyDescent="0.2">
      <c r="A7" s="39" t="s">
        <v>158</v>
      </c>
      <c r="B7" s="40" t="s">
        <v>181</v>
      </c>
      <c r="C7" s="141">
        <v>16</v>
      </c>
      <c r="D7" s="239">
        <f t="shared" si="0"/>
        <v>2.7729636048526862E-2</v>
      </c>
      <c r="E7" s="240">
        <f>'2แบบสัดส่วนค่าแรง&gt;2ที่ to LC'!BR34</f>
        <v>0.2924710424710425</v>
      </c>
      <c r="F7" s="241">
        <f t="shared" si="1"/>
        <v>3.6558880308880312E-2</v>
      </c>
      <c r="G7" s="148">
        <f t="shared" si="4"/>
        <v>868.24651646447137</v>
      </c>
      <c r="H7" s="148">
        <f t="shared" si="5"/>
        <v>0</v>
      </c>
      <c r="I7" s="148">
        <f t="shared" si="6"/>
        <v>0</v>
      </c>
      <c r="J7" s="148">
        <f t="shared" si="2"/>
        <v>0</v>
      </c>
      <c r="K7" s="148">
        <f t="shared" si="7"/>
        <v>0</v>
      </c>
      <c r="L7" s="149">
        <f t="shared" si="8"/>
        <v>868.24651646447137</v>
      </c>
      <c r="N7" s="148"/>
      <c r="O7" s="148">
        <f t="shared" si="3"/>
        <v>0</v>
      </c>
      <c r="P7" s="148">
        <f t="shared" si="9"/>
        <v>0</v>
      </c>
    </row>
    <row r="8" spans="1:16" x14ac:dyDescent="0.2">
      <c r="A8" s="39" t="s">
        <v>159</v>
      </c>
      <c r="B8" s="40" t="s">
        <v>8</v>
      </c>
      <c r="C8" s="141">
        <v>16</v>
      </c>
      <c r="D8" s="239">
        <f t="shared" si="0"/>
        <v>2.7729636048526862E-2</v>
      </c>
      <c r="E8" s="240">
        <f>'2แบบสัดส่วนค่าแรง&gt;2ที่ to LC'!BR35</f>
        <v>0.29874517374517373</v>
      </c>
      <c r="F8" s="241">
        <f t="shared" si="1"/>
        <v>3.7343146718146716E-2</v>
      </c>
      <c r="G8" s="148">
        <f t="shared" si="4"/>
        <v>868.24651646447137</v>
      </c>
      <c r="H8" s="148">
        <f t="shared" si="5"/>
        <v>0</v>
      </c>
      <c r="I8" s="148">
        <f t="shared" si="6"/>
        <v>0</v>
      </c>
      <c r="J8" s="148">
        <f t="shared" si="2"/>
        <v>0</v>
      </c>
      <c r="K8" s="148">
        <f t="shared" si="7"/>
        <v>0</v>
      </c>
      <c r="L8" s="149">
        <f t="shared" si="8"/>
        <v>868.24651646447137</v>
      </c>
      <c r="N8" s="148">
        <v>3600</v>
      </c>
      <c r="O8" s="148">
        <f t="shared" si="3"/>
        <v>10.909090909090908</v>
      </c>
      <c r="P8" s="148">
        <f t="shared" si="9"/>
        <v>3600</v>
      </c>
    </row>
    <row r="9" spans="1:16" x14ac:dyDescent="0.2">
      <c r="A9" s="42" t="s">
        <v>163</v>
      </c>
      <c r="B9" s="43" t="s">
        <v>183</v>
      </c>
      <c r="C9" s="141">
        <v>16</v>
      </c>
      <c r="D9" s="239">
        <f t="shared" si="0"/>
        <v>2.7729636048526862E-2</v>
      </c>
      <c r="E9" s="240">
        <f>'2แบบสัดส่วนค่าแรง&gt;2ที่ to LC'!BR36</f>
        <v>0.26184798243621771</v>
      </c>
      <c r="F9" s="241">
        <f t="shared" si="1"/>
        <v>3.2730997804527213E-2</v>
      </c>
      <c r="G9" s="148">
        <f t="shared" si="4"/>
        <v>868.24651646447137</v>
      </c>
      <c r="H9" s="148">
        <f t="shared" si="5"/>
        <v>0</v>
      </c>
      <c r="I9" s="148">
        <f t="shared" si="6"/>
        <v>0</v>
      </c>
      <c r="J9" s="148">
        <f t="shared" si="2"/>
        <v>0</v>
      </c>
      <c r="K9" s="148">
        <f t="shared" si="7"/>
        <v>0</v>
      </c>
      <c r="L9" s="149">
        <f t="shared" si="8"/>
        <v>868.24651646447137</v>
      </c>
      <c r="N9" s="148">
        <v>2400</v>
      </c>
      <c r="O9" s="148">
        <f t="shared" si="3"/>
        <v>7.2727272727272725</v>
      </c>
      <c r="P9" s="148">
        <f t="shared" si="9"/>
        <v>2400</v>
      </c>
    </row>
    <row r="10" spans="1:16" x14ac:dyDescent="0.2">
      <c r="A10" s="42" t="s">
        <v>162</v>
      </c>
      <c r="B10" s="43" t="s">
        <v>89</v>
      </c>
      <c r="C10" s="141">
        <v>120</v>
      </c>
      <c r="D10" s="239">
        <f t="shared" si="0"/>
        <v>0.20797227036395147</v>
      </c>
      <c r="E10" s="240">
        <f>'2แบบสัดส่วนค่าแรง&gt;2ที่ to LC'!BR37</f>
        <v>0.14328614328614331</v>
      </c>
      <c r="F10" s="241">
        <f t="shared" si="1"/>
        <v>1.7910767910767914E-2</v>
      </c>
      <c r="G10" s="148">
        <f t="shared" si="4"/>
        <v>6511.8488734835355</v>
      </c>
      <c r="H10" s="148">
        <f t="shared" si="5"/>
        <v>0</v>
      </c>
      <c r="I10" s="148">
        <f t="shared" si="6"/>
        <v>0</v>
      </c>
      <c r="J10" s="148">
        <f t="shared" si="2"/>
        <v>0</v>
      </c>
      <c r="K10" s="148">
        <f t="shared" si="7"/>
        <v>0</v>
      </c>
      <c r="L10" s="149">
        <f t="shared" si="8"/>
        <v>6511.8488734835355</v>
      </c>
      <c r="N10" s="148">
        <v>3600</v>
      </c>
      <c r="O10" s="148">
        <f t="shared" si="3"/>
        <v>10.909090909090908</v>
      </c>
      <c r="P10" s="148">
        <f t="shared" si="9"/>
        <v>3600</v>
      </c>
    </row>
    <row r="11" spans="1:16" x14ac:dyDescent="0.2">
      <c r="A11" s="39" t="s">
        <v>161</v>
      </c>
      <c r="B11" s="40" t="s">
        <v>182</v>
      </c>
      <c r="C11" s="141">
        <v>16</v>
      </c>
      <c r="D11" s="239">
        <f t="shared" si="0"/>
        <v>2.7729636048526862E-2</v>
      </c>
      <c r="E11" s="240">
        <f>'2แบบสัดส่วนค่าแรง&gt;2ที่ to LC'!BR38</f>
        <v>0.96614051025815728</v>
      </c>
      <c r="F11" s="241">
        <f t="shared" si="1"/>
        <v>0.12076756378226966</v>
      </c>
      <c r="G11" s="148">
        <f t="shared" si="4"/>
        <v>868.24651646447137</v>
      </c>
      <c r="H11" s="148">
        <f t="shared" si="5"/>
        <v>0</v>
      </c>
      <c r="I11" s="148">
        <f t="shared" si="6"/>
        <v>0</v>
      </c>
      <c r="J11" s="148">
        <f t="shared" si="2"/>
        <v>0</v>
      </c>
      <c r="K11" s="148">
        <f t="shared" si="7"/>
        <v>0</v>
      </c>
      <c r="L11" s="149">
        <f t="shared" si="8"/>
        <v>868.24651646447137</v>
      </c>
      <c r="N11" s="148"/>
      <c r="O11" s="148">
        <f t="shared" si="3"/>
        <v>0</v>
      </c>
      <c r="P11" s="148">
        <f t="shared" si="9"/>
        <v>0</v>
      </c>
    </row>
    <row r="12" spans="1:16" x14ac:dyDescent="0.2">
      <c r="A12" s="42" t="s">
        <v>164</v>
      </c>
      <c r="B12" s="43" t="s">
        <v>91</v>
      </c>
      <c r="C12" s="141">
        <v>17</v>
      </c>
      <c r="D12" s="239">
        <f t="shared" si="0"/>
        <v>2.9462738301559793E-2</v>
      </c>
      <c r="E12" s="240">
        <f>'2แบบสัดส่วนค่าแรง&gt;2ที่ to LC'!BR39</f>
        <v>0.16649159663865548</v>
      </c>
      <c r="F12" s="241">
        <f t="shared" si="1"/>
        <v>2.0811449579831935E-2</v>
      </c>
      <c r="G12" s="148">
        <f t="shared" si="4"/>
        <v>922.51192374350092</v>
      </c>
      <c r="H12" s="148">
        <f t="shared" si="5"/>
        <v>0</v>
      </c>
      <c r="I12" s="148">
        <f t="shared" si="6"/>
        <v>0</v>
      </c>
      <c r="J12" s="148">
        <f t="shared" si="2"/>
        <v>0</v>
      </c>
      <c r="K12" s="148">
        <f t="shared" si="7"/>
        <v>0</v>
      </c>
      <c r="L12" s="149">
        <f t="shared" si="8"/>
        <v>922.51192374350092</v>
      </c>
      <c r="N12" s="148">
        <v>2400</v>
      </c>
      <c r="O12" s="148">
        <f t="shared" si="3"/>
        <v>7.2727272727272725</v>
      </c>
      <c r="P12" s="148">
        <f t="shared" si="9"/>
        <v>2400</v>
      </c>
    </row>
    <row r="13" spans="1:16" x14ac:dyDescent="0.2">
      <c r="A13" s="39" t="s">
        <v>157</v>
      </c>
      <c r="B13" s="40" t="s">
        <v>180</v>
      </c>
      <c r="C13" s="141">
        <v>8</v>
      </c>
      <c r="D13" s="239">
        <f t="shared" si="0"/>
        <v>1.3864818024263431E-2</v>
      </c>
      <c r="E13" s="240">
        <f>'2แบบสัดส่วนค่าแรง&gt;2ที่ to LC'!BR40</f>
        <v>0.47916666666666663</v>
      </c>
      <c r="F13" s="241">
        <f t="shared" si="1"/>
        <v>5.9895833333333329E-2</v>
      </c>
      <c r="G13" s="148">
        <f t="shared" si="4"/>
        <v>434.12325823223568</v>
      </c>
      <c r="H13" s="148">
        <f t="shared" si="5"/>
        <v>0</v>
      </c>
      <c r="I13" s="148">
        <f t="shared" si="6"/>
        <v>0</v>
      </c>
      <c r="J13" s="148">
        <f t="shared" si="2"/>
        <v>0</v>
      </c>
      <c r="K13" s="148">
        <f t="shared" si="7"/>
        <v>0</v>
      </c>
      <c r="L13" s="149">
        <f t="shared" si="8"/>
        <v>434.12325823223568</v>
      </c>
      <c r="N13" s="148"/>
      <c r="O13" s="148">
        <f t="shared" si="3"/>
        <v>0</v>
      </c>
      <c r="P13" s="148">
        <f t="shared" si="9"/>
        <v>0</v>
      </c>
    </row>
    <row r="14" spans="1:16" x14ac:dyDescent="0.2">
      <c r="A14" s="42" t="s">
        <v>165</v>
      </c>
      <c r="B14" s="43" t="s">
        <v>184</v>
      </c>
      <c r="C14" s="141">
        <v>16</v>
      </c>
      <c r="D14" s="239">
        <f t="shared" si="0"/>
        <v>2.7729636048526862E-2</v>
      </c>
      <c r="E14" s="240">
        <f>'2แบบสัดส่วนค่าแรง&gt;2ที่ to LC'!BR41</f>
        <v>2.9586834733893556E-2</v>
      </c>
      <c r="F14" s="241">
        <f t="shared" si="1"/>
        <v>3.6983543417366945E-3</v>
      </c>
      <c r="G14" s="148">
        <f t="shared" si="4"/>
        <v>868.24651646447137</v>
      </c>
      <c r="H14" s="148">
        <f t="shared" si="5"/>
        <v>0</v>
      </c>
      <c r="I14" s="148">
        <f t="shared" si="6"/>
        <v>0</v>
      </c>
      <c r="J14" s="148">
        <f t="shared" si="2"/>
        <v>0</v>
      </c>
      <c r="K14" s="148">
        <f t="shared" si="7"/>
        <v>0</v>
      </c>
      <c r="L14" s="149">
        <f t="shared" si="8"/>
        <v>868.24651646447137</v>
      </c>
      <c r="N14" s="148"/>
      <c r="O14" s="148">
        <f t="shared" si="3"/>
        <v>0</v>
      </c>
      <c r="P14" s="148">
        <f t="shared" si="9"/>
        <v>0</v>
      </c>
    </row>
    <row r="15" spans="1:16" x14ac:dyDescent="0.2">
      <c r="A15" s="42" t="s">
        <v>166</v>
      </c>
      <c r="B15" s="43" t="s">
        <v>185</v>
      </c>
      <c r="C15" s="141">
        <v>16</v>
      </c>
      <c r="D15" s="239">
        <f t="shared" si="0"/>
        <v>2.7729636048526862E-2</v>
      </c>
      <c r="E15" s="240">
        <f>'2แบบสัดส่วนค่าแรง&gt;2ที่ to LC'!BR42</f>
        <v>0.30042016806722688</v>
      </c>
      <c r="F15" s="241">
        <f t="shared" si="1"/>
        <v>3.755252100840336E-2</v>
      </c>
      <c r="G15" s="148">
        <f t="shared" si="4"/>
        <v>868.24651646447137</v>
      </c>
      <c r="H15" s="148">
        <f t="shared" si="5"/>
        <v>0</v>
      </c>
      <c r="I15" s="148">
        <f t="shared" si="6"/>
        <v>0</v>
      </c>
      <c r="J15" s="148">
        <f t="shared" si="2"/>
        <v>0</v>
      </c>
      <c r="K15" s="148">
        <f t="shared" si="7"/>
        <v>0</v>
      </c>
      <c r="L15" s="149">
        <f t="shared" si="8"/>
        <v>868.24651646447137</v>
      </c>
      <c r="N15" s="148">
        <v>2400</v>
      </c>
      <c r="O15" s="148">
        <f t="shared" si="3"/>
        <v>7.2727272727272725</v>
      </c>
      <c r="P15" s="148">
        <f t="shared" si="9"/>
        <v>2400</v>
      </c>
    </row>
    <row r="16" spans="1:16" x14ac:dyDescent="0.2">
      <c r="A16" s="42" t="s">
        <v>171</v>
      </c>
      <c r="B16" s="43" t="s">
        <v>190</v>
      </c>
      <c r="C16" s="141">
        <v>0</v>
      </c>
      <c r="D16" s="239">
        <f t="shared" si="0"/>
        <v>0</v>
      </c>
      <c r="E16" s="240">
        <f>'2แบบสัดส่วนค่าแรง&gt;2ที่ to LC'!BR43</f>
        <v>0</v>
      </c>
      <c r="F16" s="241">
        <f t="shared" si="1"/>
        <v>0</v>
      </c>
      <c r="G16" s="148">
        <f t="shared" si="4"/>
        <v>0</v>
      </c>
      <c r="H16" s="148">
        <f t="shared" si="5"/>
        <v>0</v>
      </c>
      <c r="I16" s="148">
        <f t="shared" si="6"/>
        <v>0</v>
      </c>
      <c r="J16" s="148">
        <f t="shared" si="2"/>
        <v>0</v>
      </c>
      <c r="K16" s="148">
        <f t="shared" si="7"/>
        <v>0</v>
      </c>
      <c r="L16" s="149">
        <f t="shared" si="8"/>
        <v>0</v>
      </c>
      <c r="N16" s="148"/>
      <c r="O16" s="148">
        <f t="shared" si="3"/>
        <v>0</v>
      </c>
      <c r="P16" s="148">
        <f t="shared" si="9"/>
        <v>0</v>
      </c>
    </row>
    <row r="17" spans="1:16" x14ac:dyDescent="0.2">
      <c r="A17" s="42" t="s">
        <v>167</v>
      </c>
      <c r="B17" s="43" t="s">
        <v>186</v>
      </c>
      <c r="C17" s="141">
        <v>96</v>
      </c>
      <c r="D17" s="239">
        <f t="shared" si="0"/>
        <v>0.16637781629116119</v>
      </c>
      <c r="E17" s="240">
        <f>'2แบบสัดส่วนค่าแรง&gt;2ที่ to LC'!BR44</f>
        <v>0.61834733893557425</v>
      </c>
      <c r="F17" s="241">
        <f t="shared" si="1"/>
        <v>7.7293417366946782E-2</v>
      </c>
      <c r="G17" s="148">
        <f t="shared" si="4"/>
        <v>5209.4790987868291</v>
      </c>
      <c r="H17" s="148">
        <f t="shared" si="5"/>
        <v>0</v>
      </c>
      <c r="I17" s="148">
        <f t="shared" si="6"/>
        <v>0</v>
      </c>
      <c r="J17" s="148">
        <f t="shared" si="2"/>
        <v>0</v>
      </c>
      <c r="K17" s="148">
        <f t="shared" si="7"/>
        <v>0</v>
      </c>
      <c r="L17" s="149">
        <f t="shared" si="8"/>
        <v>5209.4790987868291</v>
      </c>
      <c r="N17" s="148"/>
      <c r="O17" s="148">
        <f t="shared" si="3"/>
        <v>0</v>
      </c>
      <c r="P17" s="148">
        <f t="shared" si="9"/>
        <v>0</v>
      </c>
    </row>
    <row r="18" spans="1:16" x14ac:dyDescent="0.2">
      <c r="A18" s="42" t="s">
        <v>168</v>
      </c>
      <c r="B18" s="43" t="s">
        <v>187</v>
      </c>
      <c r="C18" s="141">
        <v>32</v>
      </c>
      <c r="D18" s="239">
        <f t="shared" si="0"/>
        <v>5.5459272097053723E-2</v>
      </c>
      <c r="E18" s="240">
        <f>'2แบบสัดส่วนค่าแรง&gt;2ที่ to LC'!BR45</f>
        <v>0.12464985994397759</v>
      </c>
      <c r="F18" s="241">
        <f t="shared" si="1"/>
        <v>1.5581232492997199E-2</v>
      </c>
      <c r="G18" s="148">
        <f t="shared" si="4"/>
        <v>1736.4930329289427</v>
      </c>
      <c r="H18" s="148">
        <f t="shared" si="5"/>
        <v>0</v>
      </c>
      <c r="I18" s="148">
        <f t="shared" si="6"/>
        <v>0</v>
      </c>
      <c r="J18" s="148">
        <f t="shared" si="2"/>
        <v>0</v>
      </c>
      <c r="K18" s="148">
        <f t="shared" si="7"/>
        <v>0</v>
      </c>
      <c r="L18" s="149">
        <f t="shared" si="8"/>
        <v>1736.4930329289427</v>
      </c>
      <c r="N18" s="148"/>
      <c r="O18" s="148">
        <f t="shared" si="3"/>
        <v>0</v>
      </c>
      <c r="P18" s="148">
        <f t="shared" si="9"/>
        <v>0</v>
      </c>
    </row>
    <row r="19" spans="1:16" x14ac:dyDescent="0.2">
      <c r="A19" s="42" t="s">
        <v>169</v>
      </c>
      <c r="B19" s="43" t="s">
        <v>188</v>
      </c>
      <c r="C19" s="141">
        <v>15</v>
      </c>
      <c r="D19" s="239">
        <f t="shared" si="0"/>
        <v>2.5996533795493933E-2</v>
      </c>
      <c r="E19" s="240">
        <f>'2แบบสัดส่วนค่าแรง&gt;2ที่ to LC'!BR46</f>
        <v>0.13690476190476192</v>
      </c>
      <c r="F19" s="241">
        <f t="shared" si="1"/>
        <v>1.711309523809524E-2</v>
      </c>
      <c r="G19" s="148">
        <f t="shared" si="4"/>
        <v>813.98110918544194</v>
      </c>
      <c r="H19" s="148">
        <f t="shared" si="5"/>
        <v>0</v>
      </c>
      <c r="I19" s="148">
        <f t="shared" si="6"/>
        <v>0</v>
      </c>
      <c r="J19" s="148">
        <f t="shared" si="2"/>
        <v>0</v>
      </c>
      <c r="K19" s="148">
        <f t="shared" si="7"/>
        <v>0</v>
      </c>
      <c r="L19" s="149">
        <f t="shared" si="8"/>
        <v>813.98110918544194</v>
      </c>
      <c r="N19" s="148"/>
      <c r="O19" s="148">
        <f t="shared" si="3"/>
        <v>0</v>
      </c>
      <c r="P19" s="148">
        <f t="shared" si="9"/>
        <v>0</v>
      </c>
    </row>
    <row r="20" spans="1:16" x14ac:dyDescent="0.2">
      <c r="A20" s="42" t="s">
        <v>170</v>
      </c>
      <c r="B20" s="43" t="s">
        <v>189</v>
      </c>
      <c r="C20" s="141">
        <v>24.25</v>
      </c>
      <c r="D20" s="239">
        <f t="shared" si="0"/>
        <v>4.2027729636048526E-2</v>
      </c>
      <c r="E20" s="240">
        <f>'2แบบสัดส่วนค่าแรง&gt;2ที่ to LC'!BR47</f>
        <v>0.40476190476190477</v>
      </c>
      <c r="F20" s="241">
        <f t="shared" si="1"/>
        <v>5.0595238095238096E-2</v>
      </c>
      <c r="G20" s="148">
        <f t="shared" si="4"/>
        <v>1315.9361265164644</v>
      </c>
      <c r="H20" s="148">
        <f t="shared" si="5"/>
        <v>0</v>
      </c>
      <c r="I20" s="148">
        <f t="shared" si="6"/>
        <v>0</v>
      </c>
      <c r="J20" s="148">
        <f t="shared" si="2"/>
        <v>0</v>
      </c>
      <c r="K20" s="148">
        <f t="shared" si="7"/>
        <v>0</v>
      </c>
      <c r="L20" s="149">
        <f t="shared" si="8"/>
        <v>1315.9361265164644</v>
      </c>
      <c r="N20" s="148">
        <v>2000</v>
      </c>
      <c r="O20" s="148">
        <f t="shared" si="3"/>
        <v>6.0606060606060606</v>
      </c>
      <c r="P20" s="148">
        <f t="shared" si="9"/>
        <v>2000</v>
      </c>
    </row>
    <row r="21" spans="1:16" x14ac:dyDescent="0.2">
      <c r="A21" s="42" t="s">
        <v>173</v>
      </c>
      <c r="B21" s="44" t="s">
        <v>192</v>
      </c>
      <c r="C21" s="141">
        <v>24.25</v>
      </c>
      <c r="D21" s="239">
        <f t="shared" si="0"/>
        <v>4.2027729636048526E-2</v>
      </c>
      <c r="E21" s="240">
        <f>'2แบบสัดส่วนค่าแรง&gt;2ที่ to LC'!BR48</f>
        <v>0.34962588639059222</v>
      </c>
      <c r="F21" s="241">
        <f t="shared" si="1"/>
        <v>4.3703235798824028E-2</v>
      </c>
      <c r="G21" s="148">
        <f t="shared" si="4"/>
        <v>1315.9361265164644</v>
      </c>
      <c r="H21" s="148">
        <f t="shared" si="5"/>
        <v>0</v>
      </c>
      <c r="I21" s="148">
        <f t="shared" si="6"/>
        <v>0</v>
      </c>
      <c r="J21" s="148">
        <f t="shared" si="2"/>
        <v>0</v>
      </c>
      <c r="K21" s="148">
        <f t="shared" si="7"/>
        <v>0</v>
      </c>
      <c r="L21" s="149">
        <f t="shared" si="8"/>
        <v>1315.9361265164644</v>
      </c>
      <c r="N21" s="148">
        <v>3600</v>
      </c>
      <c r="O21" s="148">
        <f t="shared" si="3"/>
        <v>10.909090909090908</v>
      </c>
      <c r="P21" s="148">
        <f t="shared" si="9"/>
        <v>3600</v>
      </c>
    </row>
    <row r="22" spans="1:16" x14ac:dyDescent="0.2">
      <c r="A22" s="42" t="s">
        <v>172</v>
      </c>
      <c r="B22" s="43" t="s">
        <v>191</v>
      </c>
      <c r="C22" s="141">
        <v>16</v>
      </c>
      <c r="D22" s="239">
        <f t="shared" si="0"/>
        <v>2.7729636048526862E-2</v>
      </c>
      <c r="E22" s="240">
        <f>'2แบบสัดส่วนค่าแรง&gt;2ที่ to LC'!BR49</f>
        <v>0.35471711207005324</v>
      </c>
      <c r="F22" s="241">
        <f t="shared" si="1"/>
        <v>4.4339639008756655E-2</v>
      </c>
      <c r="G22" s="148">
        <f t="shared" si="4"/>
        <v>868.24651646447137</v>
      </c>
      <c r="H22" s="148">
        <f t="shared" si="5"/>
        <v>0</v>
      </c>
      <c r="I22" s="148">
        <f t="shared" si="6"/>
        <v>0</v>
      </c>
      <c r="J22" s="148">
        <f t="shared" si="2"/>
        <v>0</v>
      </c>
      <c r="K22" s="148">
        <f t="shared" si="7"/>
        <v>0</v>
      </c>
      <c r="L22" s="149">
        <f t="shared" si="8"/>
        <v>868.24651646447137</v>
      </c>
      <c r="N22" s="148">
        <v>3500</v>
      </c>
      <c r="O22" s="148">
        <f t="shared" si="3"/>
        <v>10.606060606060606</v>
      </c>
      <c r="P22" s="148">
        <f t="shared" si="9"/>
        <v>3500</v>
      </c>
    </row>
    <row r="23" spans="1:16" s="134" customFormat="1" x14ac:dyDescent="0.2">
      <c r="A23" s="42" t="s">
        <v>174</v>
      </c>
      <c r="B23" s="44" t="s">
        <v>193</v>
      </c>
      <c r="C23" s="141">
        <v>16</v>
      </c>
      <c r="D23" s="239">
        <f t="shared" si="0"/>
        <v>2.7729636048526862E-2</v>
      </c>
      <c r="E23" s="240">
        <f>'2แบบสัดส่วนค่าแรง&gt;2ที่ to LC'!BR50</f>
        <v>0.19065126050420167</v>
      </c>
      <c r="F23" s="241">
        <f t="shared" si="1"/>
        <v>2.3831407563025209E-2</v>
      </c>
      <c r="G23" s="148">
        <f t="shared" si="4"/>
        <v>868.24651646447137</v>
      </c>
      <c r="H23" s="148">
        <f t="shared" ref="H23:H27" si="10">+F23*$H$2</f>
        <v>0</v>
      </c>
      <c r="I23" s="148">
        <f t="shared" ref="I23:I27" si="11">+F23*$I$2</f>
        <v>0</v>
      </c>
      <c r="J23" s="148">
        <f t="shared" si="2"/>
        <v>0</v>
      </c>
      <c r="K23" s="148">
        <f t="shared" si="7"/>
        <v>0</v>
      </c>
      <c r="L23" s="149">
        <f t="shared" si="8"/>
        <v>868.24651646447137</v>
      </c>
      <c r="N23" s="152">
        <v>1200</v>
      </c>
      <c r="O23" s="148">
        <f t="shared" si="3"/>
        <v>3.6363636363636362</v>
      </c>
      <c r="P23" s="148">
        <f t="shared" si="9"/>
        <v>1200</v>
      </c>
    </row>
    <row r="24" spans="1:16" x14ac:dyDescent="0.2">
      <c r="A24" s="42" t="s">
        <v>175</v>
      </c>
      <c r="B24" s="44" t="s">
        <v>194</v>
      </c>
      <c r="C24" s="141">
        <v>16</v>
      </c>
      <c r="D24" s="239">
        <f t="shared" si="0"/>
        <v>2.7729636048526862E-2</v>
      </c>
      <c r="E24" s="240">
        <f>'2แบบสัดส่วนค่าแรง&gt;2ที่ to LC'!BR51</f>
        <v>0.71401601181012941</v>
      </c>
      <c r="F24" s="241">
        <f t="shared" si="1"/>
        <v>8.9252001476266177E-2</v>
      </c>
      <c r="G24" s="148">
        <f t="shared" si="4"/>
        <v>868.24651646447137</v>
      </c>
      <c r="H24" s="148">
        <f t="shared" si="10"/>
        <v>0</v>
      </c>
      <c r="I24" s="148">
        <f t="shared" si="11"/>
        <v>0</v>
      </c>
      <c r="J24" s="148">
        <f t="shared" si="2"/>
        <v>0</v>
      </c>
      <c r="K24" s="148">
        <f t="shared" si="7"/>
        <v>0</v>
      </c>
      <c r="L24" s="149">
        <f t="shared" si="8"/>
        <v>868.24651646447137</v>
      </c>
      <c r="N24" s="148">
        <v>1300</v>
      </c>
      <c r="O24" s="148">
        <f t="shared" si="3"/>
        <v>3.939393939393939</v>
      </c>
      <c r="P24" s="148">
        <f t="shared" si="9"/>
        <v>1299.9999999999998</v>
      </c>
    </row>
    <row r="25" spans="1:16" x14ac:dyDescent="0.2">
      <c r="A25" s="42" t="s">
        <v>176</v>
      </c>
      <c r="B25" s="44" t="s">
        <v>195</v>
      </c>
      <c r="C25" s="141">
        <v>24.25</v>
      </c>
      <c r="D25" s="239">
        <f t="shared" si="0"/>
        <v>4.2027729636048526E-2</v>
      </c>
      <c r="E25" s="240">
        <f>'2แบบสัดส่วนค่าแรง&gt;2ที่ to LC'!BR52</f>
        <v>8.8410364145658268E-2</v>
      </c>
      <c r="F25" s="241">
        <f t="shared" si="1"/>
        <v>1.1051295518207284E-2</v>
      </c>
      <c r="G25" s="148">
        <f t="shared" si="4"/>
        <v>1315.9361265164644</v>
      </c>
      <c r="H25" s="148">
        <f t="shared" si="10"/>
        <v>0</v>
      </c>
      <c r="I25" s="148">
        <f t="shared" si="11"/>
        <v>0</v>
      </c>
      <c r="J25" s="148">
        <f t="shared" si="2"/>
        <v>0</v>
      </c>
      <c r="K25" s="148">
        <f t="shared" si="7"/>
        <v>0</v>
      </c>
      <c r="L25" s="149">
        <f t="shared" si="8"/>
        <v>1315.9361265164644</v>
      </c>
      <c r="N25" s="148">
        <v>1000</v>
      </c>
      <c r="O25" s="148">
        <f t="shared" si="3"/>
        <v>3.0303030303030303</v>
      </c>
      <c r="P25" s="148">
        <f t="shared" si="9"/>
        <v>1000</v>
      </c>
    </row>
    <row r="26" spans="1:16" x14ac:dyDescent="0.2">
      <c r="A26" s="42" t="s">
        <v>178</v>
      </c>
      <c r="B26" s="44" t="s">
        <v>179</v>
      </c>
      <c r="C26" s="141">
        <v>0</v>
      </c>
      <c r="D26" s="239">
        <f t="shared" si="0"/>
        <v>0</v>
      </c>
      <c r="E26" s="240">
        <f>'2แบบสัดส่วนค่าแรง&gt;2ที่ to LC'!BR53</f>
        <v>0</v>
      </c>
      <c r="F26" s="241">
        <f t="shared" si="1"/>
        <v>0</v>
      </c>
      <c r="G26" s="148">
        <f t="shared" si="4"/>
        <v>0</v>
      </c>
      <c r="H26" s="148">
        <f t="shared" si="10"/>
        <v>0</v>
      </c>
      <c r="I26" s="148">
        <f t="shared" si="11"/>
        <v>0</v>
      </c>
      <c r="J26" s="148">
        <f t="shared" si="2"/>
        <v>0</v>
      </c>
      <c r="K26" s="148">
        <f t="shared" si="7"/>
        <v>0</v>
      </c>
      <c r="L26" s="149">
        <f t="shared" si="8"/>
        <v>0</v>
      </c>
      <c r="N26" s="148"/>
      <c r="O26" s="148">
        <f t="shared" si="3"/>
        <v>0</v>
      </c>
      <c r="P26" s="148">
        <f t="shared" si="9"/>
        <v>0</v>
      </c>
    </row>
    <row r="27" spans="1:16" x14ac:dyDescent="0.2">
      <c r="A27" s="45" t="s">
        <v>177</v>
      </c>
      <c r="B27" s="46" t="s">
        <v>196</v>
      </c>
      <c r="C27" s="142">
        <v>24.25</v>
      </c>
      <c r="D27" s="242">
        <f t="shared" si="0"/>
        <v>4.2027729636048526E-2</v>
      </c>
      <c r="E27" s="243">
        <f>'2แบบสัดส่วนค่าแรง&gt;2ที่ to LC'!BR54</f>
        <v>0.21708683473389354</v>
      </c>
      <c r="F27" s="244">
        <f t="shared" si="1"/>
        <v>2.7135854341736692E-2</v>
      </c>
      <c r="G27" s="150">
        <f t="shared" si="4"/>
        <v>1315.9361265164644</v>
      </c>
      <c r="H27" s="150">
        <f t="shared" si="10"/>
        <v>0</v>
      </c>
      <c r="I27" s="150">
        <f t="shared" si="11"/>
        <v>0</v>
      </c>
      <c r="J27" s="150">
        <f t="shared" si="2"/>
        <v>0</v>
      </c>
      <c r="K27" s="150">
        <f t="shared" si="7"/>
        <v>0</v>
      </c>
      <c r="L27" s="151">
        <f t="shared" si="8"/>
        <v>1315.9361265164644</v>
      </c>
      <c r="N27" s="150"/>
      <c r="O27" s="150">
        <f t="shared" si="3"/>
        <v>0</v>
      </c>
      <c r="P27" s="150">
        <f t="shared" si="9"/>
        <v>0</v>
      </c>
    </row>
    <row r="28" spans="1:16" x14ac:dyDescent="0.2">
      <c r="B28" s="11" t="s">
        <v>29</v>
      </c>
      <c r="C28" s="138">
        <f>SUM(C5:C27)</f>
        <v>577</v>
      </c>
      <c r="D28" s="145">
        <f>SUM(D5:D27)</f>
        <v>0.99999999999999978</v>
      </c>
      <c r="E28" s="139">
        <f t="shared" ref="E28:L28" si="12">SUM(E5:E27)</f>
        <v>8</v>
      </c>
      <c r="F28" s="144">
        <f t="shared" si="12"/>
        <v>1</v>
      </c>
      <c r="G28" s="139">
        <f t="shared" si="12"/>
        <v>31311.139999999992</v>
      </c>
      <c r="H28" s="139">
        <f t="shared" si="12"/>
        <v>0</v>
      </c>
      <c r="I28" s="139">
        <f t="shared" si="12"/>
        <v>0</v>
      </c>
      <c r="J28" s="139">
        <f t="shared" si="12"/>
        <v>0</v>
      </c>
      <c r="K28" s="139">
        <f t="shared" si="12"/>
        <v>0</v>
      </c>
      <c r="L28" s="139">
        <f t="shared" si="12"/>
        <v>31311.139999999992</v>
      </c>
      <c r="N28" s="139">
        <f>SUM(N5:N27)</f>
        <v>33000</v>
      </c>
      <c r="O28" s="139">
        <f>SUM(O5:O27)</f>
        <v>100</v>
      </c>
      <c r="P28" s="139">
        <f>SUM(P5:P27)</f>
        <v>33000</v>
      </c>
    </row>
    <row r="30" spans="1:16" x14ac:dyDescent="0.2">
      <c r="L30" s="95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63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6</vt:i4>
      </vt:variant>
    </vt:vector>
  </HeadingPairs>
  <TitlesOfParts>
    <vt:vector size="19" baseType="lpstr">
      <vt:lpstr>CriteriaSave</vt:lpstr>
      <vt:lpstr>งบทดลอง 03040</vt:lpstr>
      <vt:lpstr>TDC</vt:lpstr>
      <vt:lpstr>LC</vt:lpstr>
      <vt:lpstr>MC</vt:lpstr>
      <vt:lpstr>CC</vt:lpstr>
      <vt:lpstr>1ค่าแรงรายคน</vt:lpstr>
      <vt:lpstr>2แบบสัดส่วนค่าแรง&gt;2ที่ to LC</vt:lpstr>
      <vt:lpstr>3สาธารณูปโภค</vt:lpstr>
      <vt:lpstr>4ค่าเสื่อมอาคาร</vt:lpstr>
      <vt:lpstr>5ครุภัณฑ์</vt:lpstr>
      <vt:lpstr>6การกระจาย</vt:lpstr>
      <vt:lpstr>งบทดลองจาก Web</vt:lpstr>
      <vt:lpstr>'1ค่าแรงรายคน'!Print_Area</vt:lpstr>
      <vt:lpstr>'5ครุภัณฑ์'!Print_Area</vt:lpstr>
      <vt:lpstr>'6การกระจาย'!Print_Area</vt:lpstr>
      <vt:lpstr>LC!Print_Area</vt:lpstr>
      <vt:lpstr>TDC!Print_Area</vt:lpstr>
      <vt:lpstr>'5ครุภัณฑ์'!Print_Titles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IT_DRSEES_NB</cp:lastModifiedBy>
  <cp:lastPrinted>2019-01-11T15:07:37Z</cp:lastPrinted>
  <dcterms:created xsi:type="dcterms:W3CDTF">2015-01-08T02:05:34Z</dcterms:created>
  <dcterms:modified xsi:type="dcterms:W3CDTF">2019-02-18T09:11:35Z</dcterms:modified>
</cp:coreProperties>
</file>